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75" activeTab="8"/>
  </bookViews>
  <sheets>
    <sheet name="برآیند امتیازات" sheetId="8" r:id="rId1"/>
    <sheet name="دور 1" sheetId="1" r:id="rId2"/>
    <sheet name="دور 2" sheetId="4" r:id="rId3"/>
    <sheet name="دور 3" sheetId="5" r:id="rId4"/>
    <sheet name="دور 4" sheetId="6" r:id="rId5"/>
    <sheet name="دور 5" sheetId="7" r:id="rId6"/>
    <sheet name="دور 6" sheetId="9" r:id="rId7"/>
    <sheet name="دور 7" sheetId="11" r:id="rId8"/>
    <sheet name="دور 8" sheetId="10" r:id="rId9"/>
    <sheet name="دور 9" sheetId="12" r:id="rId10"/>
    <sheet name="دور 10" sheetId="13" r:id="rId11"/>
    <sheet name="دور 11" sheetId="14" r:id="rId12"/>
    <sheet name="دور 12" sheetId="15" r:id="rId13"/>
    <sheet name="دور 13" sheetId="16" r:id="rId14"/>
    <sheet name="دور 14" sheetId="17" r:id="rId15"/>
    <sheet name="دور 15" sheetId="18" r:id="rId16"/>
    <sheet name="دور 16" sheetId="19" r:id="rId17"/>
    <sheet name="دور 17" sheetId="20" r:id="rId18"/>
    <sheet name="دور 18" sheetId="21" r:id="rId19"/>
    <sheet name="دور 19" sheetId="22" r:id="rId20"/>
    <sheet name="دور 20" sheetId="23" r:id="rId21"/>
    <sheet name="دور 21" sheetId="24" r:id="rId22"/>
    <sheet name="دور 22" sheetId="25" r:id="rId23"/>
    <sheet name="دور 23" sheetId="26" r:id="rId24"/>
    <sheet name="دور 24" sheetId="27" r:id="rId25"/>
    <sheet name="دور 25" sheetId="28" r:id="rId26"/>
    <sheet name="دور 26" sheetId="29" r:id="rId27"/>
    <sheet name="دور 27" sheetId="30" r:id="rId28"/>
    <sheet name="دور 28" sheetId="31" r:id="rId29"/>
    <sheet name="دور 29" sheetId="32" r:id="rId30"/>
    <sheet name="دور 30" sheetId="33" r:id="rId31"/>
    <sheet name="دور 31" sheetId="34" r:id="rId32"/>
    <sheet name="دور 32" sheetId="35" r:id="rId33"/>
    <sheet name="دور 33" sheetId="36" r:id="rId34"/>
    <sheet name="دور 34" sheetId="37" r:id="rId35"/>
    <sheet name="دور 35" sheetId="38" r:id="rId36"/>
    <sheet name="دور 36" sheetId="39" r:id="rId37"/>
    <sheet name="دور 37" sheetId="40" r:id="rId38"/>
    <sheet name="دور 38" sheetId="41" r:id="rId39"/>
    <sheet name="دور 39" sheetId="42" r:id="rId40"/>
    <sheet name="دور 40" sheetId="43" r:id="rId41"/>
    <sheet name="دور 41" sheetId="44" r:id="rId42"/>
    <sheet name="دور 42" sheetId="45" r:id="rId43"/>
    <sheet name="دور 43" sheetId="46" r:id="rId44"/>
    <sheet name="دور 44" sheetId="47" r:id="rId45"/>
    <sheet name="دور 45" sheetId="48" r:id="rId46"/>
    <sheet name="دور 46" sheetId="49" r:id="rId47"/>
    <sheet name="دور 47" sheetId="50" r:id="rId48"/>
    <sheet name="دور 48" sheetId="51" r:id="rId49"/>
    <sheet name="دور 49" sheetId="52" r:id="rId50"/>
    <sheet name="دور 50" sheetId="53" r:id="rId51"/>
    <sheet name="دور 51" sheetId="54" r:id="rId52"/>
    <sheet name="دور 52" sheetId="55" r:id="rId53"/>
    <sheet name="دور 53" sheetId="56" r:id="rId54"/>
    <sheet name="دور 54" sheetId="57" r:id="rId55"/>
    <sheet name="دور 55" sheetId="58" r:id="rId56"/>
    <sheet name="دور 56" sheetId="59" r:id="rId57"/>
    <sheet name="دور 57" sheetId="60" r:id="rId58"/>
    <sheet name="دور 58" sheetId="61" r:id="rId59"/>
    <sheet name="دور 59" sheetId="62" r:id="rId60"/>
    <sheet name="دور 60" sheetId="63" r:id="rId61"/>
  </sheets>
  <calcPr calcId="152511"/>
</workbook>
</file>

<file path=xl/calcChain.xml><?xml version="1.0" encoding="utf-8"?>
<calcChain xmlns="http://schemas.openxmlformats.org/spreadsheetml/2006/main">
  <c r="E12" i="10" l="1"/>
  <c r="E17" i="10"/>
  <c r="E35" i="10"/>
  <c r="E18" i="10"/>
  <c r="E5" i="10"/>
  <c r="E19" i="10"/>
  <c r="E3" i="10"/>
  <c r="E36" i="10"/>
  <c r="E20" i="10"/>
  <c r="E37" i="10"/>
  <c r="E49" i="10"/>
  <c r="E21" i="10"/>
  <c r="E22" i="10"/>
  <c r="E2" i="10"/>
  <c r="E50" i="10"/>
  <c r="E51" i="10"/>
  <c r="E6" i="10"/>
  <c r="E13" i="10"/>
  <c r="E14" i="10"/>
  <c r="E52" i="10"/>
  <c r="E23" i="10"/>
  <c r="E38" i="10"/>
  <c r="E39" i="10"/>
  <c r="E4" i="10"/>
  <c r="E24" i="10"/>
  <c r="E25" i="10"/>
  <c r="E26" i="10"/>
  <c r="E27" i="10"/>
  <c r="E15" i="10"/>
  <c r="E40" i="10"/>
  <c r="E7" i="10"/>
  <c r="E41" i="10"/>
  <c r="E28" i="10"/>
  <c r="E53" i="10"/>
  <c r="E29" i="10"/>
  <c r="E42" i="10"/>
  <c r="E54" i="10"/>
  <c r="E43" i="10"/>
  <c r="E55" i="10"/>
  <c r="E8" i="10"/>
  <c r="E30" i="10"/>
  <c r="E31" i="10"/>
  <c r="E44" i="10"/>
  <c r="E45" i="10"/>
  <c r="E46" i="10"/>
  <c r="E56" i="10"/>
  <c r="E47" i="10"/>
  <c r="E32" i="10"/>
  <c r="E48" i="10"/>
  <c r="E33" i="10"/>
  <c r="E57" i="10"/>
  <c r="E58" i="10"/>
  <c r="E9" i="10"/>
  <c r="E10" i="10"/>
  <c r="E16" i="10"/>
  <c r="E34" i="10"/>
  <c r="E11" i="10"/>
  <c r="E59" i="10"/>
  <c r="BK183" i="8"/>
  <c r="BJ183" i="8"/>
  <c r="BI183" i="8"/>
  <c r="BH183" i="8"/>
  <c r="BG183" i="8"/>
  <c r="BF183" i="8"/>
  <c r="BE183" i="8"/>
  <c r="BD183" i="8"/>
  <c r="BC183" i="8"/>
  <c r="BB183" i="8"/>
  <c r="BA183" i="8"/>
  <c r="AZ183" i="8"/>
  <c r="AY183" i="8"/>
  <c r="AX183" i="8"/>
  <c r="AW183" i="8"/>
  <c r="AV183" i="8"/>
  <c r="AU183" i="8"/>
  <c r="AT183" i="8"/>
  <c r="AS183" i="8"/>
  <c r="AR183" i="8"/>
  <c r="AQ183" i="8"/>
  <c r="AP183" i="8"/>
  <c r="AO183" i="8"/>
  <c r="AN183" i="8"/>
  <c r="AM183" i="8"/>
  <c r="AL183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BK182" i="8"/>
  <c r="BJ182" i="8"/>
  <c r="BI182" i="8"/>
  <c r="BH182" i="8"/>
  <c r="BG182" i="8"/>
  <c r="BF182" i="8"/>
  <c r="BE182" i="8"/>
  <c r="BD182" i="8"/>
  <c r="BC182" i="8"/>
  <c r="BB182" i="8"/>
  <c r="BA182" i="8"/>
  <c r="AZ182" i="8"/>
  <c r="AY182" i="8"/>
  <c r="AX182" i="8"/>
  <c r="AW182" i="8"/>
  <c r="AV182" i="8"/>
  <c r="AU182" i="8"/>
  <c r="AT182" i="8"/>
  <c r="AS182" i="8"/>
  <c r="AR182" i="8"/>
  <c r="AQ182" i="8"/>
  <c r="AP182" i="8"/>
  <c r="AO182" i="8"/>
  <c r="AN182" i="8"/>
  <c r="AM182" i="8"/>
  <c r="AL182" i="8"/>
  <c r="AK182" i="8"/>
  <c r="AJ182" i="8"/>
  <c r="AI182" i="8"/>
  <c r="AH182" i="8"/>
  <c r="AG182" i="8"/>
  <c r="AF182" i="8"/>
  <c r="AE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BK181" i="8"/>
  <c r="BJ181" i="8"/>
  <c r="BI181" i="8"/>
  <c r="BH181" i="8"/>
  <c r="BG181" i="8"/>
  <c r="BF181" i="8"/>
  <c r="BE181" i="8"/>
  <c r="BD181" i="8"/>
  <c r="BC181" i="8"/>
  <c r="BB181" i="8"/>
  <c r="BA181" i="8"/>
  <c r="AZ181" i="8"/>
  <c r="AY181" i="8"/>
  <c r="AX181" i="8"/>
  <c r="AW181" i="8"/>
  <c r="AV181" i="8"/>
  <c r="AU181" i="8"/>
  <c r="AT181" i="8"/>
  <c r="AS181" i="8"/>
  <c r="AR181" i="8"/>
  <c r="AQ181" i="8"/>
  <c r="AP181" i="8"/>
  <c r="AO181" i="8"/>
  <c r="AN181" i="8"/>
  <c r="AM181" i="8"/>
  <c r="AL181" i="8"/>
  <c r="AK181" i="8"/>
  <c r="AJ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 s="1"/>
  <c r="BK180" i="8"/>
  <c r="BJ180" i="8"/>
  <c r="BI180" i="8"/>
  <c r="BH180" i="8"/>
  <c r="BG180" i="8"/>
  <c r="BF180" i="8"/>
  <c r="BE180" i="8"/>
  <c r="BD180" i="8"/>
  <c r="BC180" i="8"/>
  <c r="BB180" i="8"/>
  <c r="BA180" i="8"/>
  <c r="AZ180" i="8"/>
  <c r="AY180" i="8"/>
  <c r="AX180" i="8"/>
  <c r="AW180" i="8"/>
  <c r="AV180" i="8"/>
  <c r="AU180" i="8"/>
  <c r="AT180" i="8"/>
  <c r="AS180" i="8"/>
  <c r="AR180" i="8"/>
  <c r="AQ180" i="8"/>
  <c r="AP180" i="8"/>
  <c r="AO180" i="8"/>
  <c r="AN180" i="8"/>
  <c r="AM180" i="8"/>
  <c r="AL180" i="8"/>
  <c r="AK180" i="8"/>
  <c r="AJ180" i="8"/>
  <c r="AI180" i="8"/>
  <c r="AH180" i="8"/>
  <c r="AG180" i="8"/>
  <c r="AF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BK179" i="8"/>
  <c r="BJ179" i="8"/>
  <c r="BI179" i="8"/>
  <c r="BH179" i="8"/>
  <c r="BG179" i="8"/>
  <c r="BF179" i="8"/>
  <c r="BE179" i="8"/>
  <c r="BD179" i="8"/>
  <c r="BC179" i="8"/>
  <c r="BB179" i="8"/>
  <c r="BA179" i="8"/>
  <c r="AZ179" i="8"/>
  <c r="AY179" i="8"/>
  <c r="AX179" i="8"/>
  <c r="AW179" i="8"/>
  <c r="AV179" i="8"/>
  <c r="AU179" i="8"/>
  <c r="AT179" i="8"/>
  <c r="AS179" i="8"/>
  <c r="AR179" i="8"/>
  <c r="AQ179" i="8"/>
  <c r="AP179" i="8"/>
  <c r="AO179" i="8"/>
  <c r="AN179" i="8"/>
  <c r="AM179" i="8"/>
  <c r="AL179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BK178" i="8"/>
  <c r="BJ178" i="8"/>
  <c r="BI178" i="8"/>
  <c r="BH178" i="8"/>
  <c r="BG178" i="8"/>
  <c r="BF178" i="8"/>
  <c r="BE178" i="8"/>
  <c r="BD178" i="8"/>
  <c r="BC178" i="8"/>
  <c r="BB178" i="8"/>
  <c r="BA178" i="8"/>
  <c r="AZ178" i="8"/>
  <c r="AY178" i="8"/>
  <c r="AX178" i="8"/>
  <c r="AW178" i="8"/>
  <c r="AV178" i="8"/>
  <c r="AU178" i="8"/>
  <c r="AT178" i="8"/>
  <c r="AS178" i="8"/>
  <c r="AR178" i="8"/>
  <c r="AQ178" i="8"/>
  <c r="AP178" i="8"/>
  <c r="AO178" i="8"/>
  <c r="AN178" i="8"/>
  <c r="AM178" i="8"/>
  <c r="AL178" i="8"/>
  <c r="AK178" i="8"/>
  <c r="AJ178" i="8"/>
  <c r="AI178" i="8"/>
  <c r="AH178" i="8"/>
  <c r="AG178" i="8"/>
  <c r="AF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BK177" i="8"/>
  <c r="BJ177" i="8"/>
  <c r="BI177" i="8"/>
  <c r="BH177" i="8"/>
  <c r="BG177" i="8"/>
  <c r="BF177" i="8"/>
  <c r="BE177" i="8"/>
  <c r="BD177" i="8"/>
  <c r="BC177" i="8"/>
  <c r="BB177" i="8"/>
  <c r="BA177" i="8"/>
  <c r="AZ177" i="8"/>
  <c r="AY177" i="8"/>
  <c r="AX177" i="8"/>
  <c r="AW177" i="8"/>
  <c r="AV177" i="8"/>
  <c r="AU177" i="8"/>
  <c r="AT177" i="8"/>
  <c r="AS177" i="8"/>
  <c r="AR177" i="8"/>
  <c r="AQ177" i="8"/>
  <c r="AP177" i="8"/>
  <c r="AO177" i="8"/>
  <c r="AN177" i="8"/>
  <c r="AM177" i="8"/>
  <c r="AL177" i="8"/>
  <c r="AK177" i="8"/>
  <c r="AJ177" i="8"/>
  <c r="AI177" i="8"/>
  <c r="AH177" i="8"/>
  <c r="AG177" i="8"/>
  <c r="AF177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BK176" i="8"/>
  <c r="BJ176" i="8"/>
  <c r="BI176" i="8"/>
  <c r="BH176" i="8"/>
  <c r="BG176" i="8"/>
  <c r="BF176" i="8"/>
  <c r="BE176" i="8"/>
  <c r="BD176" i="8"/>
  <c r="BC176" i="8"/>
  <c r="BB176" i="8"/>
  <c r="BA176" i="8"/>
  <c r="AZ176" i="8"/>
  <c r="AY176" i="8"/>
  <c r="AX176" i="8"/>
  <c r="AW176" i="8"/>
  <c r="AV176" i="8"/>
  <c r="AU176" i="8"/>
  <c r="AT176" i="8"/>
  <c r="AS176" i="8"/>
  <c r="AR176" i="8"/>
  <c r="AQ176" i="8"/>
  <c r="AP176" i="8"/>
  <c r="AO176" i="8"/>
  <c r="AN176" i="8"/>
  <c r="AM176" i="8"/>
  <c r="AL176" i="8"/>
  <c r="AK176" i="8"/>
  <c r="AJ176" i="8"/>
  <c r="AI176" i="8"/>
  <c r="AH176" i="8"/>
  <c r="AG176" i="8"/>
  <c r="AF176" i="8"/>
  <c r="AE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BK175" i="8"/>
  <c r="BJ175" i="8"/>
  <c r="BI175" i="8"/>
  <c r="BH175" i="8"/>
  <c r="BG175" i="8"/>
  <c r="BF175" i="8"/>
  <c r="BE175" i="8"/>
  <c r="BD175" i="8"/>
  <c r="BC175" i="8"/>
  <c r="BB175" i="8"/>
  <c r="BA175" i="8"/>
  <c r="AZ175" i="8"/>
  <c r="AY175" i="8"/>
  <c r="AX175" i="8"/>
  <c r="AW175" i="8"/>
  <c r="AV175" i="8"/>
  <c r="AU175" i="8"/>
  <c r="AT175" i="8"/>
  <c r="AS175" i="8"/>
  <c r="AR175" i="8"/>
  <c r="AQ175" i="8"/>
  <c r="AP175" i="8"/>
  <c r="AO175" i="8"/>
  <c r="AN175" i="8"/>
  <c r="AM175" i="8"/>
  <c r="AL175" i="8"/>
  <c r="AK175" i="8"/>
  <c r="AJ175" i="8"/>
  <c r="AI175" i="8"/>
  <c r="AH175" i="8"/>
  <c r="AG175" i="8"/>
  <c r="AF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J78" i="8"/>
  <c r="I78" i="8"/>
  <c r="H78" i="8"/>
  <c r="G78" i="8"/>
  <c r="F78" i="8"/>
  <c r="E78" i="8"/>
  <c r="D78" i="8"/>
  <c r="BK100" i="8"/>
  <c r="BJ100" i="8"/>
  <c r="BI100" i="8"/>
  <c r="BH100" i="8"/>
  <c r="BG100" i="8"/>
  <c r="BF100" i="8"/>
  <c r="BE100" i="8"/>
  <c r="BD100" i="8"/>
  <c r="BC100" i="8"/>
  <c r="BB100" i="8"/>
  <c r="BA100" i="8"/>
  <c r="AZ100" i="8"/>
  <c r="AY100" i="8"/>
  <c r="AX100" i="8"/>
  <c r="AW100" i="8"/>
  <c r="AV100" i="8"/>
  <c r="AU100" i="8"/>
  <c r="AT100" i="8"/>
  <c r="AS100" i="8"/>
  <c r="AR100" i="8"/>
  <c r="AQ100" i="8"/>
  <c r="AP100" i="8"/>
  <c r="AO100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J100" i="8"/>
  <c r="I100" i="8"/>
  <c r="H100" i="8"/>
  <c r="G100" i="8"/>
  <c r="F100" i="8"/>
  <c r="E100" i="8"/>
  <c r="D100" i="8"/>
  <c r="C179" i="8" l="1"/>
  <c r="C175" i="8"/>
  <c r="C177" i="8"/>
  <c r="C178" i="8"/>
  <c r="C183" i="8"/>
  <c r="C182" i="8"/>
  <c r="C180" i="8"/>
  <c r="C176" i="8"/>
  <c r="E12" i="11"/>
  <c r="E13" i="11"/>
  <c r="E14" i="11"/>
  <c r="E15" i="11"/>
  <c r="E16" i="11"/>
  <c r="E17" i="11"/>
  <c r="E18" i="11"/>
  <c r="E19" i="11"/>
  <c r="E20" i="11"/>
  <c r="E4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5" i="11"/>
  <c r="E33" i="11"/>
  <c r="E34" i="11"/>
  <c r="E35" i="11"/>
  <c r="E36" i="11"/>
  <c r="E37" i="11"/>
  <c r="E38" i="11"/>
  <c r="E39" i="11"/>
  <c r="E6" i="11"/>
  <c r="E7" i="11"/>
  <c r="E40" i="11"/>
  <c r="E41" i="11"/>
  <c r="E42" i="11"/>
  <c r="E43" i="11"/>
  <c r="E44" i="11"/>
  <c r="E45" i="11"/>
  <c r="E8" i="11"/>
  <c r="E46" i="11"/>
  <c r="E47" i="11"/>
  <c r="E9" i="11"/>
  <c r="E48" i="11"/>
  <c r="E49" i="11"/>
  <c r="E10" i="11"/>
  <c r="E3" i="11"/>
  <c r="E50" i="11"/>
  <c r="E2" i="11"/>
  <c r="E51" i="11"/>
  <c r="E11" i="11"/>
  <c r="E52" i="11"/>
  <c r="E53" i="11"/>
  <c r="E54" i="11"/>
  <c r="E55" i="11"/>
  <c r="E56" i="11"/>
  <c r="E57" i="11"/>
  <c r="E58" i="11"/>
  <c r="E59" i="11"/>
  <c r="E60" i="11"/>
  <c r="E61" i="11"/>
  <c r="BK77" i="8" l="1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J77" i="8"/>
  <c r="I77" i="8"/>
  <c r="H77" i="8"/>
  <c r="G77" i="8"/>
  <c r="F77" i="8"/>
  <c r="E77" i="8"/>
  <c r="D77" i="8"/>
  <c r="BK130" i="8"/>
  <c r="BJ130" i="8"/>
  <c r="BI130" i="8"/>
  <c r="BH130" i="8"/>
  <c r="BG130" i="8"/>
  <c r="BF130" i="8"/>
  <c r="BE130" i="8"/>
  <c r="BD130" i="8"/>
  <c r="BC130" i="8"/>
  <c r="BB130" i="8"/>
  <c r="BA130" i="8"/>
  <c r="AZ130" i="8"/>
  <c r="AY130" i="8"/>
  <c r="AX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J130" i="8"/>
  <c r="I130" i="8"/>
  <c r="H130" i="8"/>
  <c r="G130" i="8"/>
  <c r="F130" i="8"/>
  <c r="E130" i="8"/>
  <c r="D130" i="8"/>
  <c r="BK64" i="8"/>
  <c r="BJ64" i="8"/>
  <c r="BI64" i="8"/>
  <c r="BH64" i="8"/>
  <c r="BG64" i="8"/>
  <c r="BF64" i="8"/>
  <c r="BE64" i="8"/>
  <c r="BD64" i="8"/>
  <c r="BC64" i="8"/>
  <c r="BB64" i="8"/>
  <c r="BA64" i="8"/>
  <c r="AZ64" i="8"/>
  <c r="AY64" i="8"/>
  <c r="AX64" i="8"/>
  <c r="AW64" i="8"/>
  <c r="AV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J64" i="8"/>
  <c r="I64" i="8"/>
  <c r="H64" i="8"/>
  <c r="G64" i="8"/>
  <c r="F64" i="8"/>
  <c r="E64" i="8"/>
  <c r="D64" i="8"/>
  <c r="BK60" i="8"/>
  <c r="BJ60" i="8"/>
  <c r="BI60" i="8"/>
  <c r="BH60" i="8"/>
  <c r="BG60" i="8"/>
  <c r="BF60" i="8"/>
  <c r="BE60" i="8"/>
  <c r="BD60" i="8"/>
  <c r="BC60" i="8"/>
  <c r="BB60" i="8"/>
  <c r="BA60" i="8"/>
  <c r="AZ60" i="8"/>
  <c r="AY60" i="8"/>
  <c r="AX60" i="8"/>
  <c r="AW60" i="8"/>
  <c r="AV60" i="8"/>
  <c r="AU60" i="8"/>
  <c r="AT60" i="8"/>
  <c r="AS60" i="8"/>
  <c r="AR60" i="8"/>
  <c r="AQ60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J60" i="8"/>
  <c r="I60" i="8"/>
  <c r="H60" i="8"/>
  <c r="G60" i="8"/>
  <c r="F60" i="8"/>
  <c r="E60" i="8"/>
  <c r="D60" i="8"/>
  <c r="BK99" i="8"/>
  <c r="BJ99" i="8"/>
  <c r="BI99" i="8"/>
  <c r="BH99" i="8"/>
  <c r="BG99" i="8"/>
  <c r="BF99" i="8"/>
  <c r="BE99" i="8"/>
  <c r="BD99" i="8"/>
  <c r="BC99" i="8"/>
  <c r="BB99" i="8"/>
  <c r="BA99" i="8"/>
  <c r="AZ99" i="8"/>
  <c r="AY99" i="8"/>
  <c r="AX99" i="8"/>
  <c r="AW99" i="8"/>
  <c r="AV99" i="8"/>
  <c r="AU99" i="8"/>
  <c r="AT99" i="8"/>
  <c r="AS99" i="8"/>
  <c r="AR99" i="8"/>
  <c r="AQ99" i="8"/>
  <c r="AP99" i="8"/>
  <c r="AO99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J99" i="8"/>
  <c r="I99" i="8"/>
  <c r="H99" i="8"/>
  <c r="G99" i="8"/>
  <c r="F99" i="8"/>
  <c r="E99" i="8"/>
  <c r="D99" i="8"/>
  <c r="BK147" i="8"/>
  <c r="BJ147" i="8"/>
  <c r="BI147" i="8"/>
  <c r="BH147" i="8"/>
  <c r="BG147" i="8"/>
  <c r="BF147" i="8"/>
  <c r="BE147" i="8"/>
  <c r="BD147" i="8"/>
  <c r="BC147" i="8"/>
  <c r="BB147" i="8"/>
  <c r="BA147" i="8"/>
  <c r="AZ147" i="8"/>
  <c r="AY147" i="8"/>
  <c r="AX147" i="8"/>
  <c r="AW147" i="8"/>
  <c r="AV147" i="8"/>
  <c r="AU147" i="8"/>
  <c r="AT147" i="8"/>
  <c r="AS147" i="8"/>
  <c r="AR147" i="8"/>
  <c r="AQ147" i="8"/>
  <c r="AP147" i="8"/>
  <c r="AO147" i="8"/>
  <c r="AN147" i="8"/>
  <c r="AM147" i="8"/>
  <c r="AL147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 l="1"/>
  <c r="E15" i="9"/>
  <c r="E68" i="9" l="1"/>
  <c r="E48" i="9"/>
  <c r="E25" i="9"/>
  <c r="E23" i="9"/>
  <c r="E27" i="9" l="1"/>
  <c r="I73" i="8" s="1"/>
  <c r="BK155" i="8"/>
  <c r="BJ155" i="8"/>
  <c r="BI155" i="8"/>
  <c r="BH155" i="8"/>
  <c r="BG155" i="8"/>
  <c r="BF155" i="8"/>
  <c r="BE155" i="8"/>
  <c r="BD155" i="8"/>
  <c r="BC155" i="8"/>
  <c r="BB155" i="8"/>
  <c r="BA155" i="8"/>
  <c r="AZ155" i="8"/>
  <c r="AY155" i="8"/>
  <c r="AX155" i="8"/>
  <c r="AW155" i="8"/>
  <c r="AV155" i="8"/>
  <c r="AU155" i="8"/>
  <c r="AT155" i="8"/>
  <c r="AS155" i="8"/>
  <c r="AR155" i="8"/>
  <c r="AQ155" i="8"/>
  <c r="AP155" i="8"/>
  <c r="AO155" i="8"/>
  <c r="AN155" i="8"/>
  <c r="AM155" i="8"/>
  <c r="AL155" i="8"/>
  <c r="AK155" i="8"/>
  <c r="AJ155" i="8"/>
  <c r="AI155" i="8"/>
  <c r="AH155" i="8"/>
  <c r="AG155" i="8"/>
  <c r="AF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I155" i="8"/>
  <c r="H155" i="8"/>
  <c r="G155" i="8"/>
  <c r="F155" i="8"/>
  <c r="E155" i="8"/>
  <c r="D155" i="8"/>
  <c r="BK129" i="8"/>
  <c r="BJ129" i="8"/>
  <c r="BI129" i="8"/>
  <c r="BH129" i="8"/>
  <c r="BG129" i="8"/>
  <c r="BF129" i="8"/>
  <c r="BE129" i="8"/>
  <c r="BD129" i="8"/>
  <c r="BC129" i="8"/>
  <c r="BB129" i="8"/>
  <c r="BA129" i="8"/>
  <c r="AZ129" i="8"/>
  <c r="AY129" i="8"/>
  <c r="AX129" i="8"/>
  <c r="AW129" i="8"/>
  <c r="AV129" i="8"/>
  <c r="AU129" i="8"/>
  <c r="AT129" i="8"/>
  <c r="AS129" i="8"/>
  <c r="AR129" i="8"/>
  <c r="AQ129" i="8"/>
  <c r="AP129" i="8"/>
  <c r="AO129" i="8"/>
  <c r="AN129" i="8"/>
  <c r="AM129" i="8"/>
  <c r="AL129" i="8"/>
  <c r="AK129" i="8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I129" i="8"/>
  <c r="H129" i="8"/>
  <c r="G129" i="8"/>
  <c r="F129" i="8"/>
  <c r="E129" i="8"/>
  <c r="D129" i="8"/>
  <c r="BK163" i="8"/>
  <c r="BJ163" i="8"/>
  <c r="BI163" i="8"/>
  <c r="BH163" i="8"/>
  <c r="BG163" i="8"/>
  <c r="BF163" i="8"/>
  <c r="BE163" i="8"/>
  <c r="BD163" i="8"/>
  <c r="BC163" i="8"/>
  <c r="BB163" i="8"/>
  <c r="BA163" i="8"/>
  <c r="AZ163" i="8"/>
  <c r="AY163" i="8"/>
  <c r="AX163" i="8"/>
  <c r="AW163" i="8"/>
  <c r="AV163" i="8"/>
  <c r="AU163" i="8"/>
  <c r="AT163" i="8"/>
  <c r="AS163" i="8"/>
  <c r="AR163" i="8"/>
  <c r="AQ163" i="8"/>
  <c r="AP163" i="8"/>
  <c r="AO163" i="8"/>
  <c r="AN163" i="8"/>
  <c r="AM163" i="8"/>
  <c r="AL163" i="8"/>
  <c r="AK163" i="8"/>
  <c r="AJ163" i="8"/>
  <c r="AI163" i="8"/>
  <c r="AH163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I163" i="8"/>
  <c r="H163" i="8"/>
  <c r="G163" i="8"/>
  <c r="F163" i="8"/>
  <c r="E163" i="8"/>
  <c r="D163" i="8"/>
  <c r="BK164" i="8"/>
  <c r="BJ164" i="8"/>
  <c r="BI164" i="8"/>
  <c r="BH164" i="8"/>
  <c r="BG164" i="8"/>
  <c r="BF164" i="8"/>
  <c r="BE164" i="8"/>
  <c r="BD164" i="8"/>
  <c r="BC164" i="8"/>
  <c r="BB164" i="8"/>
  <c r="BA164" i="8"/>
  <c r="AZ164" i="8"/>
  <c r="AY164" i="8"/>
  <c r="AX164" i="8"/>
  <c r="AW164" i="8"/>
  <c r="AV164" i="8"/>
  <c r="AU164" i="8"/>
  <c r="AT164" i="8"/>
  <c r="AS164" i="8"/>
  <c r="AR164" i="8"/>
  <c r="AQ164" i="8"/>
  <c r="AP164" i="8"/>
  <c r="AO164" i="8"/>
  <c r="AN164" i="8"/>
  <c r="AM164" i="8"/>
  <c r="AL164" i="8"/>
  <c r="AK164" i="8"/>
  <c r="AJ164" i="8"/>
  <c r="AI164" i="8"/>
  <c r="AH164" i="8"/>
  <c r="AG164" i="8"/>
  <c r="AF164" i="8"/>
  <c r="AE164" i="8"/>
  <c r="AD164" i="8"/>
  <c r="AC164" i="8"/>
  <c r="AB164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I164" i="8"/>
  <c r="H164" i="8"/>
  <c r="G164" i="8"/>
  <c r="F164" i="8"/>
  <c r="E164" i="8"/>
  <c r="D164" i="8"/>
  <c r="BK156" i="8"/>
  <c r="BJ156" i="8"/>
  <c r="BI156" i="8"/>
  <c r="BH156" i="8"/>
  <c r="BG156" i="8"/>
  <c r="BF156" i="8"/>
  <c r="BE156" i="8"/>
  <c r="BD156" i="8"/>
  <c r="BC156" i="8"/>
  <c r="BB156" i="8"/>
  <c r="BA156" i="8"/>
  <c r="AZ156" i="8"/>
  <c r="AY156" i="8"/>
  <c r="AX156" i="8"/>
  <c r="AW156" i="8"/>
  <c r="AV156" i="8"/>
  <c r="AU156" i="8"/>
  <c r="AT156" i="8"/>
  <c r="AS156" i="8"/>
  <c r="AR156" i="8"/>
  <c r="AQ156" i="8"/>
  <c r="AP156" i="8"/>
  <c r="AO156" i="8"/>
  <c r="AN156" i="8"/>
  <c r="AM156" i="8"/>
  <c r="AL156" i="8"/>
  <c r="AK156" i="8"/>
  <c r="AJ156" i="8"/>
  <c r="AI156" i="8"/>
  <c r="AH156" i="8"/>
  <c r="AG156" i="8"/>
  <c r="AF156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I156" i="8"/>
  <c r="H156" i="8"/>
  <c r="G156" i="8"/>
  <c r="F156" i="8"/>
  <c r="E156" i="8"/>
  <c r="D156" i="8"/>
  <c r="BK91" i="8"/>
  <c r="BJ91" i="8"/>
  <c r="BI91" i="8"/>
  <c r="BH91" i="8"/>
  <c r="BG91" i="8"/>
  <c r="BF91" i="8"/>
  <c r="BE91" i="8"/>
  <c r="BD91" i="8"/>
  <c r="BC91" i="8"/>
  <c r="BB91" i="8"/>
  <c r="BA91" i="8"/>
  <c r="AZ91" i="8"/>
  <c r="AY91" i="8"/>
  <c r="AX91" i="8"/>
  <c r="AW91" i="8"/>
  <c r="AV91" i="8"/>
  <c r="AU91" i="8"/>
  <c r="AT91" i="8"/>
  <c r="AS91" i="8"/>
  <c r="AR91" i="8"/>
  <c r="AQ91" i="8"/>
  <c r="AP91" i="8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I91" i="8"/>
  <c r="H91" i="8"/>
  <c r="G91" i="8"/>
  <c r="F91" i="8"/>
  <c r="E91" i="8"/>
  <c r="D91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H73" i="8"/>
  <c r="G73" i="8"/>
  <c r="F73" i="8"/>
  <c r="E73" i="8"/>
  <c r="D73" i="8"/>
  <c r="E28" i="9"/>
  <c r="E26" i="9"/>
  <c r="E33" i="9"/>
  <c r="E64" i="9"/>
  <c r="E24" i="9"/>
  <c r="E39" i="9"/>
  <c r="E12" i="9"/>
  <c r="E47" i="9"/>
  <c r="E2" i="9"/>
  <c r="E31" i="9"/>
  <c r="E9" i="9"/>
  <c r="E36" i="9"/>
  <c r="E20" i="9"/>
  <c r="E37" i="9"/>
  <c r="E67" i="9"/>
  <c r="E38" i="9"/>
  <c r="E69" i="9"/>
  <c r="E43" i="9"/>
  <c r="E41" i="9"/>
  <c r="E70" i="9"/>
  <c r="E40" i="9"/>
  <c r="E65" i="9"/>
  <c r="E60" i="9"/>
  <c r="E34" i="9"/>
  <c r="E22" i="9"/>
  <c r="E18" i="9"/>
  <c r="E3" i="9"/>
  <c r="E62" i="9"/>
  <c r="E8" i="9"/>
  <c r="E19" i="9"/>
  <c r="E57" i="9"/>
  <c r="E42" i="9"/>
  <c r="E7" i="9"/>
  <c r="E63" i="9"/>
  <c r="E51" i="9"/>
  <c r="E45" i="9"/>
  <c r="E13" i="9"/>
  <c r="E66" i="9"/>
  <c r="E71" i="9"/>
  <c r="E52" i="9"/>
  <c r="E56" i="9"/>
  <c r="E46" i="9"/>
  <c r="E53" i="9"/>
  <c r="E32" i="9"/>
  <c r="E6" i="9"/>
  <c r="E50" i="9"/>
  <c r="E21" i="9"/>
  <c r="E61" i="9"/>
  <c r="E49" i="9"/>
  <c r="E11" i="9"/>
  <c r="E29" i="9"/>
  <c r="E54" i="9"/>
  <c r="E58" i="9"/>
  <c r="E30" i="9"/>
  <c r="E14" i="9"/>
  <c r="E55" i="9"/>
  <c r="E5" i="9"/>
  <c r="E59" i="9"/>
  <c r="E16" i="9"/>
  <c r="C73" i="8" l="1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6" i="7"/>
  <c r="E27" i="7"/>
  <c r="E28" i="7"/>
  <c r="E29" i="7"/>
  <c r="E30" i="7"/>
  <c r="E31" i="7"/>
  <c r="E32" i="7"/>
  <c r="E33" i="7"/>
  <c r="E4" i="7"/>
  <c r="E34" i="7"/>
  <c r="E7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8" i="7"/>
  <c r="E49" i="7"/>
  <c r="E50" i="7"/>
  <c r="E51" i="7"/>
  <c r="E52" i="7"/>
  <c r="E53" i="7"/>
  <c r="E54" i="7"/>
  <c r="E55" i="7"/>
  <c r="E56" i="7"/>
  <c r="E57" i="7"/>
  <c r="E58" i="7"/>
  <c r="E59" i="7"/>
  <c r="E5" i="7"/>
  <c r="E60" i="7"/>
  <c r="E61" i="7"/>
  <c r="E62" i="7"/>
  <c r="E63" i="7"/>
  <c r="E64" i="7"/>
  <c r="E65" i="7"/>
  <c r="E66" i="7"/>
  <c r="E67" i="7"/>
  <c r="E2" i="7"/>
  <c r="E68" i="7"/>
  <c r="E69" i="7"/>
  <c r="E9" i="7"/>
  <c r="E70" i="7"/>
  <c r="E71" i="7"/>
  <c r="E72" i="7"/>
  <c r="E73" i="7"/>
  <c r="E74" i="7"/>
  <c r="E75" i="7"/>
  <c r="E3" i="7"/>
  <c r="E76" i="7"/>
  <c r="E10" i="7"/>
  <c r="E77" i="7"/>
  <c r="E11" i="7"/>
  <c r="BK42" i="8"/>
  <c r="BJ42" i="8"/>
  <c r="BI42" i="8"/>
  <c r="BH42" i="8"/>
  <c r="BG42" i="8"/>
  <c r="BF42" i="8"/>
  <c r="BE42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I42" i="8"/>
  <c r="H42" i="8"/>
  <c r="G42" i="8"/>
  <c r="F42" i="8"/>
  <c r="E42" i="8"/>
  <c r="D42" i="8"/>
  <c r="BK174" i="8"/>
  <c r="BJ174" i="8"/>
  <c r="BI174" i="8"/>
  <c r="BH174" i="8"/>
  <c r="BG174" i="8"/>
  <c r="BF174" i="8"/>
  <c r="BE174" i="8"/>
  <c r="BD174" i="8"/>
  <c r="BC174" i="8"/>
  <c r="BB174" i="8"/>
  <c r="BA174" i="8"/>
  <c r="AZ174" i="8"/>
  <c r="AY174" i="8"/>
  <c r="AX174" i="8"/>
  <c r="AW174" i="8"/>
  <c r="AV174" i="8"/>
  <c r="AU174" i="8"/>
  <c r="AT174" i="8"/>
  <c r="AS174" i="8"/>
  <c r="AR174" i="8"/>
  <c r="AQ174" i="8"/>
  <c r="AP174" i="8"/>
  <c r="AO174" i="8"/>
  <c r="AN174" i="8"/>
  <c r="AM174" i="8"/>
  <c r="AL174" i="8"/>
  <c r="AK174" i="8"/>
  <c r="AJ174" i="8"/>
  <c r="AI174" i="8"/>
  <c r="AH174" i="8"/>
  <c r="AG174" i="8"/>
  <c r="AF174" i="8"/>
  <c r="AE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BK103" i="8"/>
  <c r="BJ103" i="8"/>
  <c r="BI103" i="8"/>
  <c r="BH103" i="8"/>
  <c r="BG103" i="8"/>
  <c r="BF103" i="8"/>
  <c r="BE103" i="8"/>
  <c r="BD103" i="8"/>
  <c r="BC103" i="8"/>
  <c r="BB103" i="8"/>
  <c r="BA103" i="8"/>
  <c r="AZ103" i="8"/>
  <c r="AY103" i="8"/>
  <c r="AX103" i="8"/>
  <c r="AW103" i="8"/>
  <c r="AV103" i="8"/>
  <c r="AU103" i="8"/>
  <c r="AT103" i="8"/>
  <c r="AS103" i="8"/>
  <c r="AR103" i="8"/>
  <c r="AQ103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BK126" i="8"/>
  <c r="BJ126" i="8"/>
  <c r="BI126" i="8"/>
  <c r="BH126" i="8"/>
  <c r="BG126" i="8"/>
  <c r="BF126" i="8"/>
  <c r="BE126" i="8"/>
  <c r="BD126" i="8"/>
  <c r="BC126" i="8"/>
  <c r="BB126" i="8"/>
  <c r="BA126" i="8"/>
  <c r="AZ126" i="8"/>
  <c r="AY126" i="8"/>
  <c r="AX126" i="8"/>
  <c r="AW126" i="8"/>
  <c r="AV126" i="8"/>
  <c r="AU126" i="8"/>
  <c r="AT126" i="8"/>
  <c r="AS126" i="8"/>
  <c r="AR126" i="8"/>
  <c r="AQ126" i="8"/>
  <c r="AP126" i="8"/>
  <c r="AO126" i="8"/>
  <c r="AN126" i="8"/>
  <c r="AM126" i="8"/>
  <c r="AL126" i="8"/>
  <c r="AK126" i="8"/>
  <c r="AJ126" i="8"/>
  <c r="AI126" i="8"/>
  <c r="AH126" i="8"/>
  <c r="AG126" i="8"/>
  <c r="AF126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BK142" i="8"/>
  <c r="BJ142" i="8"/>
  <c r="BI142" i="8"/>
  <c r="BH142" i="8"/>
  <c r="BG142" i="8"/>
  <c r="BF142" i="8"/>
  <c r="BE142" i="8"/>
  <c r="BD142" i="8"/>
  <c r="BC142" i="8"/>
  <c r="BB142" i="8"/>
  <c r="BA142" i="8"/>
  <c r="AZ142" i="8"/>
  <c r="AY142" i="8"/>
  <c r="AX142" i="8"/>
  <c r="AW142" i="8"/>
  <c r="AV142" i="8"/>
  <c r="AU142" i="8"/>
  <c r="AT142" i="8"/>
  <c r="AS142" i="8"/>
  <c r="AR142" i="8"/>
  <c r="AQ142" i="8"/>
  <c r="AP142" i="8"/>
  <c r="AO142" i="8"/>
  <c r="AN142" i="8"/>
  <c r="AM142" i="8"/>
  <c r="AL142" i="8"/>
  <c r="AK142" i="8"/>
  <c r="AJ142" i="8"/>
  <c r="AI142" i="8"/>
  <c r="AH142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BK131" i="8"/>
  <c r="BJ131" i="8"/>
  <c r="BI131" i="8"/>
  <c r="BH131" i="8"/>
  <c r="BG131" i="8"/>
  <c r="BF131" i="8"/>
  <c r="BE131" i="8"/>
  <c r="BD131" i="8"/>
  <c r="BC131" i="8"/>
  <c r="BB131" i="8"/>
  <c r="BA131" i="8"/>
  <c r="AZ131" i="8"/>
  <c r="AY131" i="8"/>
  <c r="AX131" i="8"/>
  <c r="AW131" i="8"/>
  <c r="AV131" i="8"/>
  <c r="AU131" i="8"/>
  <c r="AT131" i="8"/>
  <c r="AS131" i="8"/>
  <c r="AR131" i="8"/>
  <c r="AQ131" i="8"/>
  <c r="AP131" i="8"/>
  <c r="AO131" i="8"/>
  <c r="AN131" i="8"/>
  <c r="AM131" i="8"/>
  <c r="AL131" i="8"/>
  <c r="AK131" i="8"/>
  <c r="AJ131" i="8"/>
  <c r="AI131" i="8"/>
  <c r="AH131" i="8"/>
  <c r="AG131" i="8"/>
  <c r="AF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BK144" i="8"/>
  <c r="BJ144" i="8"/>
  <c r="BI144" i="8"/>
  <c r="BH144" i="8"/>
  <c r="BG144" i="8"/>
  <c r="BF144" i="8"/>
  <c r="BE144" i="8"/>
  <c r="BD144" i="8"/>
  <c r="BC144" i="8"/>
  <c r="BB144" i="8"/>
  <c r="BA144" i="8"/>
  <c r="AZ144" i="8"/>
  <c r="AY144" i="8"/>
  <c r="AX144" i="8"/>
  <c r="AW144" i="8"/>
  <c r="AV144" i="8"/>
  <c r="AU144" i="8"/>
  <c r="AT144" i="8"/>
  <c r="AS144" i="8"/>
  <c r="AR144" i="8"/>
  <c r="AQ144" i="8"/>
  <c r="AP144" i="8"/>
  <c r="AO144" i="8"/>
  <c r="AN144" i="8"/>
  <c r="AM144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G144" i="8"/>
  <c r="F144" i="8"/>
  <c r="E144" i="8"/>
  <c r="D144" i="8"/>
  <c r="BK123" i="8"/>
  <c r="BJ123" i="8"/>
  <c r="BI123" i="8"/>
  <c r="BH123" i="8"/>
  <c r="BG123" i="8"/>
  <c r="BF123" i="8"/>
  <c r="BE123" i="8"/>
  <c r="BD123" i="8"/>
  <c r="BC123" i="8"/>
  <c r="BB123" i="8"/>
  <c r="BA123" i="8"/>
  <c r="AZ123" i="8"/>
  <c r="AY123" i="8"/>
  <c r="AX123" i="8"/>
  <c r="AW123" i="8"/>
  <c r="AV123" i="8"/>
  <c r="AU123" i="8"/>
  <c r="AT123" i="8"/>
  <c r="AS123" i="8"/>
  <c r="AR123" i="8"/>
  <c r="AQ123" i="8"/>
  <c r="AP123" i="8"/>
  <c r="AO123" i="8"/>
  <c r="AN123" i="8"/>
  <c r="AM123" i="8"/>
  <c r="AL123" i="8"/>
  <c r="AK123" i="8"/>
  <c r="AJ123" i="8"/>
  <c r="AI123" i="8"/>
  <c r="AH123" i="8"/>
  <c r="AG123" i="8"/>
  <c r="AF123" i="8"/>
  <c r="AE123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G123" i="8"/>
  <c r="F123" i="8"/>
  <c r="E123" i="8"/>
  <c r="D123" i="8"/>
  <c r="BK132" i="8"/>
  <c r="BJ132" i="8"/>
  <c r="BI132" i="8"/>
  <c r="BH132" i="8"/>
  <c r="BG132" i="8"/>
  <c r="BF132" i="8"/>
  <c r="BE132" i="8"/>
  <c r="BD132" i="8"/>
  <c r="BC132" i="8"/>
  <c r="BB132" i="8"/>
  <c r="BA132" i="8"/>
  <c r="AZ132" i="8"/>
  <c r="AY132" i="8"/>
  <c r="AX132" i="8"/>
  <c r="AW132" i="8"/>
  <c r="AV132" i="8"/>
  <c r="AU132" i="8"/>
  <c r="AT132" i="8"/>
  <c r="AS132" i="8"/>
  <c r="AR132" i="8"/>
  <c r="AQ132" i="8"/>
  <c r="AP132" i="8"/>
  <c r="AO132" i="8"/>
  <c r="AN132" i="8"/>
  <c r="AM132" i="8"/>
  <c r="AL132" i="8"/>
  <c r="AK132" i="8"/>
  <c r="AJ132" i="8"/>
  <c r="AI132" i="8"/>
  <c r="AH132" i="8"/>
  <c r="AG132" i="8"/>
  <c r="AF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G132" i="8"/>
  <c r="F132" i="8"/>
  <c r="E132" i="8"/>
  <c r="D132" i="8"/>
  <c r="BK133" i="8"/>
  <c r="BJ133" i="8"/>
  <c r="BI133" i="8"/>
  <c r="BH133" i="8"/>
  <c r="BG133" i="8"/>
  <c r="BF133" i="8"/>
  <c r="BE133" i="8"/>
  <c r="BD133" i="8"/>
  <c r="BC133" i="8"/>
  <c r="BB133" i="8"/>
  <c r="BA133" i="8"/>
  <c r="AZ133" i="8"/>
  <c r="AY133" i="8"/>
  <c r="AX133" i="8"/>
  <c r="AW133" i="8"/>
  <c r="AV133" i="8"/>
  <c r="AU133" i="8"/>
  <c r="AT133" i="8"/>
  <c r="AS133" i="8"/>
  <c r="AR133" i="8"/>
  <c r="AQ133" i="8"/>
  <c r="AP133" i="8"/>
  <c r="AO133" i="8"/>
  <c r="AN133" i="8"/>
  <c r="AM133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G133" i="8"/>
  <c r="F133" i="8"/>
  <c r="E133" i="8"/>
  <c r="D133" i="8"/>
  <c r="BK154" i="8"/>
  <c r="BJ154" i="8"/>
  <c r="BI154" i="8"/>
  <c r="BH154" i="8"/>
  <c r="BG154" i="8"/>
  <c r="BF154" i="8"/>
  <c r="BE154" i="8"/>
  <c r="BD154" i="8"/>
  <c r="BC154" i="8"/>
  <c r="BB154" i="8"/>
  <c r="BA154" i="8"/>
  <c r="AZ154" i="8"/>
  <c r="AY154" i="8"/>
  <c r="AX154" i="8"/>
  <c r="AW154" i="8"/>
  <c r="AV154" i="8"/>
  <c r="AU154" i="8"/>
  <c r="AT154" i="8"/>
  <c r="AS154" i="8"/>
  <c r="AR154" i="8"/>
  <c r="AQ154" i="8"/>
  <c r="AP154" i="8"/>
  <c r="AO154" i="8"/>
  <c r="AN154" i="8"/>
  <c r="AM154" i="8"/>
  <c r="AL154" i="8"/>
  <c r="AK154" i="8"/>
  <c r="AJ154" i="8"/>
  <c r="AI154" i="8"/>
  <c r="AH154" i="8"/>
  <c r="AG154" i="8"/>
  <c r="AF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I154" i="8"/>
  <c r="G154" i="8"/>
  <c r="F154" i="8"/>
  <c r="E154" i="8"/>
  <c r="D154" i="8"/>
  <c r="BK138" i="8"/>
  <c r="BJ138" i="8"/>
  <c r="BI138" i="8"/>
  <c r="BH138" i="8"/>
  <c r="BG138" i="8"/>
  <c r="BF138" i="8"/>
  <c r="BE138" i="8"/>
  <c r="BD138" i="8"/>
  <c r="BC138" i="8"/>
  <c r="BB138" i="8"/>
  <c r="BA138" i="8"/>
  <c r="AZ138" i="8"/>
  <c r="AY138" i="8"/>
  <c r="AX138" i="8"/>
  <c r="AW138" i="8"/>
  <c r="AV138" i="8"/>
  <c r="AU138" i="8"/>
  <c r="AT138" i="8"/>
  <c r="AS138" i="8"/>
  <c r="AR138" i="8"/>
  <c r="AQ138" i="8"/>
  <c r="AP138" i="8"/>
  <c r="AO138" i="8"/>
  <c r="AN138" i="8"/>
  <c r="AM138" i="8"/>
  <c r="AL138" i="8"/>
  <c r="AK138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G138" i="8"/>
  <c r="F138" i="8"/>
  <c r="E138" i="8"/>
  <c r="D138" i="8"/>
  <c r="C126" i="8" l="1"/>
  <c r="E78" i="7"/>
  <c r="C131" i="8"/>
  <c r="C142" i="8"/>
  <c r="C103" i="8"/>
  <c r="C174" i="8"/>
  <c r="BK109" i="8"/>
  <c r="BJ109" i="8"/>
  <c r="BI109" i="8"/>
  <c r="BH109" i="8"/>
  <c r="BG109" i="8"/>
  <c r="BF109" i="8"/>
  <c r="BE109" i="8"/>
  <c r="BD109" i="8"/>
  <c r="BC109" i="8"/>
  <c r="BB109" i="8"/>
  <c r="BA109" i="8"/>
  <c r="AZ109" i="8"/>
  <c r="AY109" i="8"/>
  <c r="AX109" i="8"/>
  <c r="AW109" i="8"/>
  <c r="AV109" i="8"/>
  <c r="AU109" i="8"/>
  <c r="AT109" i="8"/>
  <c r="AS109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G109" i="8"/>
  <c r="F109" i="8"/>
  <c r="E109" i="8"/>
  <c r="D109" i="8"/>
  <c r="BK141" i="8"/>
  <c r="BJ141" i="8"/>
  <c r="BI141" i="8"/>
  <c r="BH141" i="8"/>
  <c r="BG141" i="8"/>
  <c r="BF141" i="8"/>
  <c r="BE141" i="8"/>
  <c r="BD141" i="8"/>
  <c r="BC141" i="8"/>
  <c r="BB141" i="8"/>
  <c r="BA141" i="8"/>
  <c r="AZ141" i="8"/>
  <c r="AY141" i="8"/>
  <c r="AX141" i="8"/>
  <c r="AW141" i="8"/>
  <c r="AV141" i="8"/>
  <c r="AU141" i="8"/>
  <c r="AT141" i="8"/>
  <c r="AS141" i="8"/>
  <c r="AR141" i="8"/>
  <c r="AQ141" i="8"/>
  <c r="AP141" i="8"/>
  <c r="AO141" i="8"/>
  <c r="AN141" i="8"/>
  <c r="AM141" i="8"/>
  <c r="AL141" i="8"/>
  <c r="AK141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G141" i="8"/>
  <c r="F141" i="8"/>
  <c r="E141" i="8"/>
  <c r="D141" i="8"/>
  <c r="BK61" i="8"/>
  <c r="BJ61" i="8"/>
  <c r="BI61" i="8"/>
  <c r="BH61" i="8"/>
  <c r="BG61" i="8"/>
  <c r="BF61" i="8"/>
  <c r="BE61" i="8"/>
  <c r="BD61" i="8"/>
  <c r="BC61" i="8"/>
  <c r="BB61" i="8"/>
  <c r="BA61" i="8"/>
  <c r="AZ61" i="8"/>
  <c r="AY61" i="8"/>
  <c r="AX61" i="8"/>
  <c r="AW61" i="8"/>
  <c r="AV61" i="8"/>
  <c r="AU61" i="8"/>
  <c r="AT61" i="8"/>
  <c r="AS61" i="8"/>
  <c r="AR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I61" i="8"/>
  <c r="G61" i="8"/>
  <c r="F61" i="8"/>
  <c r="E61" i="8"/>
  <c r="D61" i="8"/>
  <c r="BK151" i="8"/>
  <c r="BJ151" i="8"/>
  <c r="BI151" i="8"/>
  <c r="BH151" i="8"/>
  <c r="BG151" i="8"/>
  <c r="BF151" i="8"/>
  <c r="BE151" i="8"/>
  <c r="BD151" i="8"/>
  <c r="BC151" i="8"/>
  <c r="BB151" i="8"/>
  <c r="BA151" i="8"/>
  <c r="AZ151" i="8"/>
  <c r="AY151" i="8"/>
  <c r="AX151" i="8"/>
  <c r="AW151" i="8"/>
  <c r="AV151" i="8"/>
  <c r="AU151" i="8"/>
  <c r="AT151" i="8"/>
  <c r="AS151" i="8"/>
  <c r="AR151" i="8"/>
  <c r="AQ151" i="8"/>
  <c r="AP151" i="8"/>
  <c r="AO151" i="8"/>
  <c r="AN151" i="8"/>
  <c r="AM151" i="8"/>
  <c r="AL151" i="8"/>
  <c r="AK151" i="8"/>
  <c r="AJ151" i="8"/>
  <c r="AI151" i="8"/>
  <c r="AH151" i="8"/>
  <c r="AG151" i="8"/>
  <c r="AF151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G151" i="8"/>
  <c r="F151" i="8"/>
  <c r="E151" i="8"/>
  <c r="D151" i="8"/>
  <c r="BK134" i="8"/>
  <c r="BJ134" i="8"/>
  <c r="BI134" i="8"/>
  <c r="BH134" i="8"/>
  <c r="BG134" i="8"/>
  <c r="BF134" i="8"/>
  <c r="BE134" i="8"/>
  <c r="BD134" i="8"/>
  <c r="BC134" i="8"/>
  <c r="BB134" i="8"/>
  <c r="BA134" i="8"/>
  <c r="AZ134" i="8"/>
  <c r="AY134" i="8"/>
  <c r="AX134" i="8"/>
  <c r="AW134" i="8"/>
  <c r="AV134" i="8"/>
  <c r="AU134" i="8"/>
  <c r="AT134" i="8"/>
  <c r="AS134" i="8"/>
  <c r="AR134" i="8"/>
  <c r="AQ134" i="8"/>
  <c r="AP134" i="8"/>
  <c r="AO134" i="8"/>
  <c r="AN134" i="8"/>
  <c r="AM134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G134" i="8"/>
  <c r="F134" i="8"/>
  <c r="E134" i="8"/>
  <c r="D134" i="8"/>
  <c r="BK65" i="8"/>
  <c r="BJ65" i="8"/>
  <c r="BI65" i="8"/>
  <c r="BH65" i="8"/>
  <c r="BG65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I65" i="8"/>
  <c r="G65" i="8"/>
  <c r="F65" i="8"/>
  <c r="E65" i="8"/>
  <c r="D65" i="8"/>
  <c r="E31" i="6" l="1"/>
  <c r="E29" i="6"/>
  <c r="E68" i="6" l="1"/>
  <c r="E66" i="6"/>
  <c r="E6" i="6"/>
  <c r="E45" i="6"/>
  <c r="E32" i="6" l="1"/>
  <c r="E33" i="6"/>
  <c r="E34" i="6"/>
  <c r="E35" i="6"/>
  <c r="E37" i="6"/>
  <c r="E8" i="6"/>
  <c r="E38" i="6"/>
  <c r="E39" i="6"/>
  <c r="E40" i="6"/>
  <c r="E9" i="6"/>
  <c r="E67" i="6"/>
  <c r="E43" i="6"/>
  <c r="E11" i="6"/>
  <c r="E4" i="6"/>
  <c r="E44" i="6"/>
  <c r="E12" i="6"/>
  <c r="E13" i="6"/>
  <c r="E46" i="6"/>
  <c r="E14" i="6"/>
  <c r="E15" i="6"/>
  <c r="E51" i="6"/>
  <c r="E52" i="6"/>
  <c r="E54" i="6"/>
  <c r="E20" i="6"/>
  <c r="E55" i="6"/>
  <c r="E56" i="6"/>
  <c r="E69" i="6"/>
  <c r="E57" i="6"/>
  <c r="E21" i="6"/>
  <c r="E22" i="6"/>
  <c r="E58" i="6"/>
  <c r="E59" i="6"/>
  <c r="E23" i="6"/>
  <c r="E60" i="6"/>
  <c r="E24" i="6"/>
  <c r="E25" i="6"/>
  <c r="E62" i="6"/>
  <c r="E63" i="6"/>
  <c r="E26" i="6"/>
  <c r="E65" i="6"/>
  <c r="E70" i="6"/>
  <c r="E27" i="6"/>
  <c r="E28" i="6"/>
  <c r="E30" i="6"/>
  <c r="E16" i="6"/>
  <c r="E49" i="6"/>
  <c r="E3" i="6"/>
  <c r="E53" i="6"/>
  <c r="E64" i="6"/>
  <c r="E48" i="6"/>
  <c r="E19" i="6"/>
  <c r="E47" i="6"/>
  <c r="E42" i="6"/>
  <c r="E2" i="6"/>
  <c r="E50" i="6"/>
  <c r="E5" i="6"/>
  <c r="E36" i="6"/>
  <c r="E10" i="6"/>
  <c r="E7" i="6"/>
  <c r="E61" i="6"/>
  <c r="E41" i="6"/>
  <c r="E18" i="6"/>
  <c r="E17" i="6"/>
  <c r="E71" i="6" l="1"/>
  <c r="BK101" i="8"/>
  <c r="BJ101" i="8"/>
  <c r="BI101" i="8"/>
  <c r="BH101" i="8"/>
  <c r="BG101" i="8"/>
  <c r="BF101" i="8"/>
  <c r="BE101" i="8"/>
  <c r="BD101" i="8"/>
  <c r="BC101" i="8"/>
  <c r="BB101" i="8"/>
  <c r="BA101" i="8"/>
  <c r="AZ101" i="8"/>
  <c r="AY101" i="8"/>
  <c r="AX101" i="8"/>
  <c r="AW101" i="8"/>
  <c r="AV101" i="8"/>
  <c r="AU101" i="8"/>
  <c r="AT101" i="8"/>
  <c r="AS101" i="8"/>
  <c r="AR101" i="8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I101" i="8"/>
  <c r="G101" i="8"/>
  <c r="F101" i="8"/>
  <c r="E101" i="8"/>
  <c r="D101" i="8"/>
  <c r="BK135" i="8"/>
  <c r="BJ135" i="8"/>
  <c r="BI135" i="8"/>
  <c r="BH135" i="8"/>
  <c r="BG135" i="8"/>
  <c r="BF135" i="8"/>
  <c r="BE135" i="8"/>
  <c r="BD135" i="8"/>
  <c r="BC135" i="8"/>
  <c r="BB135" i="8"/>
  <c r="BA135" i="8"/>
  <c r="AZ135" i="8"/>
  <c r="AY135" i="8"/>
  <c r="AX135" i="8"/>
  <c r="AW135" i="8"/>
  <c r="AV135" i="8"/>
  <c r="AU135" i="8"/>
  <c r="AT135" i="8"/>
  <c r="AS135" i="8"/>
  <c r="AR135" i="8"/>
  <c r="AQ135" i="8"/>
  <c r="AP135" i="8"/>
  <c r="AO135" i="8"/>
  <c r="AN135" i="8"/>
  <c r="AM135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G135" i="8"/>
  <c r="F135" i="8"/>
  <c r="E135" i="8"/>
  <c r="D135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I16" i="8"/>
  <c r="G16" i="8"/>
  <c r="F16" i="8"/>
  <c r="E16" i="8"/>
  <c r="D16" i="8"/>
  <c r="BK167" i="8"/>
  <c r="BJ167" i="8"/>
  <c r="BI167" i="8"/>
  <c r="BH167" i="8"/>
  <c r="BG167" i="8"/>
  <c r="BF167" i="8"/>
  <c r="BE167" i="8"/>
  <c r="BD167" i="8"/>
  <c r="BC167" i="8"/>
  <c r="BB167" i="8"/>
  <c r="BA167" i="8"/>
  <c r="AZ167" i="8"/>
  <c r="AY167" i="8"/>
  <c r="AX167" i="8"/>
  <c r="AW167" i="8"/>
  <c r="AV167" i="8"/>
  <c r="AU167" i="8"/>
  <c r="AT167" i="8"/>
  <c r="AS167" i="8"/>
  <c r="AR167" i="8"/>
  <c r="AQ167" i="8"/>
  <c r="AP167" i="8"/>
  <c r="AO167" i="8"/>
  <c r="AN167" i="8"/>
  <c r="AM167" i="8"/>
  <c r="AL167" i="8"/>
  <c r="AK167" i="8"/>
  <c r="AJ167" i="8"/>
  <c r="AI167" i="8"/>
  <c r="AH167" i="8"/>
  <c r="AG167" i="8"/>
  <c r="AF167" i="8"/>
  <c r="AE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BK88" i="8"/>
  <c r="BJ88" i="8"/>
  <c r="BI88" i="8"/>
  <c r="BH88" i="8"/>
  <c r="BG88" i="8"/>
  <c r="BF88" i="8"/>
  <c r="BE88" i="8"/>
  <c r="BD88" i="8"/>
  <c r="BC88" i="8"/>
  <c r="BB88" i="8"/>
  <c r="BA88" i="8"/>
  <c r="AZ88" i="8"/>
  <c r="AY88" i="8"/>
  <c r="AX88" i="8"/>
  <c r="AW88" i="8"/>
  <c r="AV88" i="8"/>
  <c r="AU88" i="8"/>
  <c r="AT88" i="8"/>
  <c r="AS88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BK149" i="8"/>
  <c r="BJ149" i="8"/>
  <c r="BI149" i="8"/>
  <c r="BH149" i="8"/>
  <c r="BG149" i="8"/>
  <c r="BF149" i="8"/>
  <c r="BE149" i="8"/>
  <c r="BD149" i="8"/>
  <c r="BC149" i="8"/>
  <c r="BB149" i="8"/>
  <c r="BA149" i="8"/>
  <c r="AZ149" i="8"/>
  <c r="AY149" i="8"/>
  <c r="AX149" i="8"/>
  <c r="AW149" i="8"/>
  <c r="AV149" i="8"/>
  <c r="AU149" i="8"/>
  <c r="AT149" i="8"/>
  <c r="AS149" i="8"/>
  <c r="AR149" i="8"/>
  <c r="AQ149" i="8"/>
  <c r="AP149" i="8"/>
  <c r="AO149" i="8"/>
  <c r="AN149" i="8"/>
  <c r="AM149" i="8"/>
  <c r="AL149" i="8"/>
  <c r="AK149" i="8"/>
  <c r="AJ149" i="8"/>
  <c r="AI149" i="8"/>
  <c r="AH149" i="8"/>
  <c r="AG149" i="8"/>
  <c r="AF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F149" i="8"/>
  <c r="E149" i="8"/>
  <c r="D149" i="8"/>
  <c r="BK153" i="8"/>
  <c r="BJ153" i="8"/>
  <c r="BI153" i="8"/>
  <c r="BH153" i="8"/>
  <c r="BG153" i="8"/>
  <c r="BF153" i="8"/>
  <c r="BE153" i="8"/>
  <c r="BD153" i="8"/>
  <c r="BC153" i="8"/>
  <c r="BB153" i="8"/>
  <c r="BA153" i="8"/>
  <c r="AZ153" i="8"/>
  <c r="AY153" i="8"/>
  <c r="AX153" i="8"/>
  <c r="AW153" i="8"/>
  <c r="AV153" i="8"/>
  <c r="AU153" i="8"/>
  <c r="AT153" i="8"/>
  <c r="AS153" i="8"/>
  <c r="AR153" i="8"/>
  <c r="AQ153" i="8"/>
  <c r="AP153" i="8"/>
  <c r="AO153" i="8"/>
  <c r="AN153" i="8"/>
  <c r="AM153" i="8"/>
  <c r="AL153" i="8"/>
  <c r="AK153" i="8"/>
  <c r="AJ153" i="8"/>
  <c r="AI153" i="8"/>
  <c r="AH153" i="8"/>
  <c r="AG153" i="8"/>
  <c r="AF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F153" i="8"/>
  <c r="E153" i="8"/>
  <c r="D153" i="8"/>
  <c r="BK66" i="8"/>
  <c r="BJ66" i="8"/>
  <c r="BI66" i="8"/>
  <c r="BH66" i="8"/>
  <c r="BG66" i="8"/>
  <c r="BF66" i="8"/>
  <c r="BE66" i="8"/>
  <c r="BD66" i="8"/>
  <c r="BC66" i="8"/>
  <c r="BB66" i="8"/>
  <c r="BA66" i="8"/>
  <c r="AZ66" i="8"/>
  <c r="AY66" i="8"/>
  <c r="AX66" i="8"/>
  <c r="AW66" i="8"/>
  <c r="AV66" i="8"/>
  <c r="AU66" i="8"/>
  <c r="AT66" i="8"/>
  <c r="AS66" i="8"/>
  <c r="AR66" i="8"/>
  <c r="AQ66" i="8"/>
  <c r="AP66" i="8"/>
  <c r="AO66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F66" i="8"/>
  <c r="E66" i="8"/>
  <c r="D66" i="8"/>
  <c r="BK98" i="8"/>
  <c r="BJ98" i="8"/>
  <c r="BI98" i="8"/>
  <c r="BH98" i="8"/>
  <c r="BG98" i="8"/>
  <c r="BF98" i="8"/>
  <c r="BE98" i="8"/>
  <c r="BD98" i="8"/>
  <c r="BC98" i="8"/>
  <c r="BB98" i="8"/>
  <c r="BA98" i="8"/>
  <c r="AZ98" i="8"/>
  <c r="AY98" i="8"/>
  <c r="AX98" i="8"/>
  <c r="AW98" i="8"/>
  <c r="AV98" i="8"/>
  <c r="AU98" i="8"/>
  <c r="AT98" i="8"/>
  <c r="AS98" i="8"/>
  <c r="AR98" i="8"/>
  <c r="AQ98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F98" i="8"/>
  <c r="E98" i="8"/>
  <c r="D98" i="8"/>
  <c r="BK148" i="8"/>
  <c r="BJ148" i="8"/>
  <c r="BI148" i="8"/>
  <c r="BH148" i="8"/>
  <c r="BG148" i="8"/>
  <c r="BF148" i="8"/>
  <c r="BE148" i="8"/>
  <c r="BD148" i="8"/>
  <c r="BC148" i="8"/>
  <c r="BB148" i="8"/>
  <c r="BA148" i="8"/>
  <c r="AZ148" i="8"/>
  <c r="AY148" i="8"/>
  <c r="AX148" i="8"/>
  <c r="AW148" i="8"/>
  <c r="AV148" i="8"/>
  <c r="AU148" i="8"/>
  <c r="AT148" i="8"/>
  <c r="AS148" i="8"/>
  <c r="AR148" i="8"/>
  <c r="AQ148" i="8"/>
  <c r="AP148" i="8"/>
  <c r="AO148" i="8"/>
  <c r="AN148" i="8"/>
  <c r="AM148" i="8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F148" i="8"/>
  <c r="E148" i="8"/>
  <c r="D148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F17" i="8"/>
  <c r="E17" i="8"/>
  <c r="D17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F79" i="8"/>
  <c r="E79" i="8"/>
  <c r="D79" i="8"/>
  <c r="BK136" i="8"/>
  <c r="BJ136" i="8"/>
  <c r="BI136" i="8"/>
  <c r="BH136" i="8"/>
  <c r="BG136" i="8"/>
  <c r="BF136" i="8"/>
  <c r="BE136" i="8"/>
  <c r="BD136" i="8"/>
  <c r="BC136" i="8"/>
  <c r="BB136" i="8"/>
  <c r="BA136" i="8"/>
  <c r="AZ136" i="8"/>
  <c r="AY136" i="8"/>
  <c r="AX136" i="8"/>
  <c r="AW136" i="8"/>
  <c r="AV136" i="8"/>
  <c r="AU136" i="8"/>
  <c r="AT136" i="8"/>
  <c r="AS136" i="8"/>
  <c r="AR136" i="8"/>
  <c r="AQ136" i="8"/>
  <c r="AP136" i="8"/>
  <c r="AO136" i="8"/>
  <c r="AN136" i="8"/>
  <c r="AM136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F136" i="8"/>
  <c r="E136" i="8"/>
  <c r="D136" i="8"/>
  <c r="G149" i="8"/>
  <c r="G153" i="8"/>
  <c r="G66" i="8"/>
  <c r="G98" i="8"/>
  <c r="G148" i="8"/>
  <c r="G17" i="8"/>
  <c r="G79" i="8"/>
  <c r="G136" i="8"/>
  <c r="C136" i="8" l="1"/>
  <c r="C148" i="8"/>
  <c r="C66" i="8"/>
  <c r="C153" i="8"/>
  <c r="C149" i="8"/>
  <c r="C88" i="8"/>
  <c r="C167" i="8"/>
  <c r="C98" i="8"/>
  <c r="E95" i="1"/>
  <c r="E83" i="4"/>
  <c r="E58" i="5"/>
  <c r="BK3" i="8" l="1"/>
  <c r="BK34" i="8"/>
  <c r="BK14" i="8"/>
  <c r="BK9" i="8"/>
  <c r="BK52" i="8"/>
  <c r="BK47" i="8"/>
  <c r="BK31" i="8"/>
  <c r="BK13" i="8"/>
  <c r="BK51" i="8"/>
  <c r="BK53" i="8"/>
  <c r="BK41" i="8"/>
  <c r="BK62" i="8"/>
  <c r="BK67" i="8"/>
  <c r="BK23" i="8"/>
  <c r="BK7" i="8"/>
  <c r="BK45" i="8"/>
  <c r="BK68" i="8"/>
  <c r="BK15" i="8"/>
  <c r="BK24" i="8"/>
  <c r="BK36" i="8"/>
  <c r="BK4" i="8"/>
  <c r="BK74" i="8"/>
  <c r="BK80" i="8"/>
  <c r="BK63" i="8"/>
  <c r="BK22" i="8"/>
  <c r="BK56" i="8"/>
  <c r="BK2" i="8"/>
  <c r="BK81" i="8"/>
  <c r="BK11" i="8"/>
  <c r="BK26" i="8"/>
  <c r="BK82" i="8"/>
  <c r="BK18" i="8"/>
  <c r="BK83" i="8"/>
  <c r="BK84" i="8"/>
  <c r="BK32" i="8"/>
  <c r="BK33" i="8"/>
  <c r="BK6" i="8"/>
  <c r="BK85" i="8"/>
  <c r="BK69" i="8"/>
  <c r="BK86" i="8"/>
  <c r="BK10" i="8"/>
  <c r="BK90" i="8"/>
  <c r="BK71" i="8"/>
  <c r="BK37" i="8"/>
  <c r="BK92" i="8"/>
  <c r="BK8" i="8"/>
  <c r="BK5" i="8"/>
  <c r="BK72" i="8"/>
  <c r="BK94" i="8"/>
  <c r="BK12" i="8"/>
  <c r="BK40" i="8"/>
  <c r="BK75" i="8"/>
  <c r="BK44" i="8"/>
  <c r="BK58" i="8"/>
  <c r="BK30" i="8"/>
  <c r="BK76" i="8"/>
  <c r="BK55" i="8"/>
  <c r="BK104" i="8"/>
  <c r="BK105" i="8"/>
  <c r="BK107" i="8"/>
  <c r="BK108" i="8"/>
  <c r="BK110" i="8"/>
  <c r="BK111" i="8"/>
  <c r="BK19" i="8"/>
  <c r="BK46" i="8"/>
  <c r="BK112" i="8"/>
  <c r="BK113" i="8"/>
  <c r="BK87" i="8"/>
  <c r="BK27" i="8"/>
  <c r="BK114" i="8"/>
  <c r="BK115" i="8"/>
  <c r="BK116" i="8"/>
  <c r="BK28" i="8"/>
  <c r="BK117" i="8"/>
  <c r="BK93" i="8"/>
  <c r="BK118" i="8"/>
  <c r="BK120" i="8"/>
  <c r="BK95" i="8"/>
  <c r="BK121" i="8"/>
  <c r="BK122" i="8"/>
  <c r="BK124" i="8"/>
  <c r="BK96" i="8"/>
  <c r="BK97" i="8"/>
  <c r="BK125" i="8"/>
  <c r="BK48" i="8"/>
  <c r="BK128" i="8"/>
  <c r="BK43" i="8"/>
  <c r="BK106" i="8"/>
  <c r="BK137" i="8"/>
  <c r="BK50" i="8"/>
  <c r="BK139" i="8"/>
  <c r="BK140" i="8"/>
  <c r="BK59" i="8"/>
  <c r="BK39" i="8"/>
  <c r="BK21" i="8"/>
  <c r="BK143" i="8"/>
  <c r="BK25" i="8"/>
  <c r="BK102" i="8"/>
  <c r="BK38" i="8"/>
  <c r="BK119" i="8"/>
  <c r="BK54" i="8"/>
  <c r="BK150" i="8"/>
  <c r="BK152" i="8"/>
  <c r="BK49" i="8"/>
  <c r="BK157" i="8"/>
  <c r="BK158" i="8"/>
  <c r="BK159" i="8"/>
  <c r="BK160" i="8"/>
  <c r="BK161" i="8"/>
  <c r="BK162" i="8"/>
  <c r="BK29" i="8"/>
  <c r="BK57" i="8"/>
  <c r="BK165" i="8"/>
  <c r="BK166" i="8"/>
  <c r="BK70" i="8"/>
  <c r="BK168" i="8"/>
  <c r="BK35" i="8"/>
  <c r="BK146" i="8"/>
  <c r="BK169" i="8"/>
  <c r="BK170" i="8"/>
  <c r="BK171" i="8"/>
  <c r="BK172" i="8"/>
  <c r="BK173" i="8"/>
  <c r="BK127" i="8"/>
  <c r="BK145" i="8"/>
  <c r="BK20" i="8"/>
  <c r="BK89" i="8"/>
  <c r="BJ3" i="8"/>
  <c r="BJ34" i="8"/>
  <c r="BJ14" i="8"/>
  <c r="BJ9" i="8"/>
  <c r="BJ52" i="8"/>
  <c r="BJ47" i="8"/>
  <c r="BJ31" i="8"/>
  <c r="BJ13" i="8"/>
  <c r="BJ51" i="8"/>
  <c r="BJ53" i="8"/>
  <c r="BJ41" i="8"/>
  <c r="BJ62" i="8"/>
  <c r="BJ67" i="8"/>
  <c r="BJ23" i="8"/>
  <c r="BJ7" i="8"/>
  <c r="BJ45" i="8"/>
  <c r="BJ68" i="8"/>
  <c r="BJ15" i="8"/>
  <c r="BJ24" i="8"/>
  <c r="BJ36" i="8"/>
  <c r="BJ4" i="8"/>
  <c r="BJ74" i="8"/>
  <c r="BJ80" i="8"/>
  <c r="BJ63" i="8"/>
  <c r="BJ22" i="8"/>
  <c r="BJ56" i="8"/>
  <c r="BJ2" i="8"/>
  <c r="BJ81" i="8"/>
  <c r="BJ11" i="8"/>
  <c r="BJ26" i="8"/>
  <c r="BJ82" i="8"/>
  <c r="BJ18" i="8"/>
  <c r="BJ83" i="8"/>
  <c r="BJ84" i="8"/>
  <c r="BJ32" i="8"/>
  <c r="BJ33" i="8"/>
  <c r="BJ6" i="8"/>
  <c r="BJ85" i="8"/>
  <c r="BJ69" i="8"/>
  <c r="BJ86" i="8"/>
  <c r="BJ10" i="8"/>
  <c r="BJ90" i="8"/>
  <c r="BJ71" i="8"/>
  <c r="BJ37" i="8"/>
  <c r="BJ92" i="8"/>
  <c r="BJ8" i="8"/>
  <c r="BJ5" i="8"/>
  <c r="BJ72" i="8"/>
  <c r="BJ94" i="8"/>
  <c r="BJ12" i="8"/>
  <c r="BJ40" i="8"/>
  <c r="BJ75" i="8"/>
  <c r="BJ44" i="8"/>
  <c r="BJ58" i="8"/>
  <c r="BJ30" i="8"/>
  <c r="BJ76" i="8"/>
  <c r="BJ55" i="8"/>
  <c r="BJ104" i="8"/>
  <c r="BJ105" i="8"/>
  <c r="BJ107" i="8"/>
  <c r="BJ108" i="8"/>
  <c r="BJ110" i="8"/>
  <c r="BJ111" i="8"/>
  <c r="BJ19" i="8"/>
  <c r="BJ46" i="8"/>
  <c r="BJ112" i="8"/>
  <c r="BJ113" i="8"/>
  <c r="BJ87" i="8"/>
  <c r="BJ27" i="8"/>
  <c r="BJ114" i="8"/>
  <c r="BJ115" i="8"/>
  <c r="BJ116" i="8"/>
  <c r="BJ28" i="8"/>
  <c r="BJ117" i="8"/>
  <c r="BJ93" i="8"/>
  <c r="BJ118" i="8"/>
  <c r="BJ120" i="8"/>
  <c r="BJ95" i="8"/>
  <c r="BJ121" i="8"/>
  <c r="BJ122" i="8"/>
  <c r="BJ124" i="8"/>
  <c r="BJ96" i="8"/>
  <c r="BJ97" i="8"/>
  <c r="BJ125" i="8"/>
  <c r="BJ48" i="8"/>
  <c r="BJ128" i="8"/>
  <c r="BJ43" i="8"/>
  <c r="BJ106" i="8"/>
  <c r="BJ137" i="8"/>
  <c r="BJ50" i="8"/>
  <c r="BJ139" i="8"/>
  <c r="BJ140" i="8"/>
  <c r="BJ59" i="8"/>
  <c r="BJ39" i="8"/>
  <c r="BJ21" i="8"/>
  <c r="BJ143" i="8"/>
  <c r="BJ25" i="8"/>
  <c r="BJ102" i="8"/>
  <c r="BJ38" i="8"/>
  <c r="BJ119" i="8"/>
  <c r="BJ54" i="8"/>
  <c r="BJ150" i="8"/>
  <c r="BJ152" i="8"/>
  <c r="BJ49" i="8"/>
  <c r="BJ157" i="8"/>
  <c r="BJ158" i="8"/>
  <c r="BJ159" i="8"/>
  <c r="BJ160" i="8"/>
  <c r="BJ161" i="8"/>
  <c r="BJ162" i="8"/>
  <c r="BJ29" i="8"/>
  <c r="BJ57" i="8"/>
  <c r="BJ165" i="8"/>
  <c r="BJ166" i="8"/>
  <c r="BJ70" i="8"/>
  <c r="BJ168" i="8"/>
  <c r="BJ35" i="8"/>
  <c r="BJ146" i="8"/>
  <c r="BJ169" i="8"/>
  <c r="BJ170" i="8"/>
  <c r="BJ171" i="8"/>
  <c r="BJ172" i="8"/>
  <c r="BJ173" i="8"/>
  <c r="BJ127" i="8"/>
  <c r="BJ145" i="8"/>
  <c r="BJ20" i="8"/>
  <c r="BJ89" i="8"/>
  <c r="BI3" i="8"/>
  <c r="BI34" i="8"/>
  <c r="BI14" i="8"/>
  <c r="BI9" i="8"/>
  <c r="BI52" i="8"/>
  <c r="BI47" i="8"/>
  <c r="BI31" i="8"/>
  <c r="BI13" i="8"/>
  <c r="BI51" i="8"/>
  <c r="BI53" i="8"/>
  <c r="BI41" i="8"/>
  <c r="BI62" i="8"/>
  <c r="BI67" i="8"/>
  <c r="BI23" i="8"/>
  <c r="BI7" i="8"/>
  <c r="BI45" i="8"/>
  <c r="BI68" i="8"/>
  <c r="BI15" i="8"/>
  <c r="BI24" i="8"/>
  <c r="BI36" i="8"/>
  <c r="BI4" i="8"/>
  <c r="BI74" i="8"/>
  <c r="BI80" i="8"/>
  <c r="BI63" i="8"/>
  <c r="BI22" i="8"/>
  <c r="BI56" i="8"/>
  <c r="BI2" i="8"/>
  <c r="BI81" i="8"/>
  <c r="BI11" i="8"/>
  <c r="BI26" i="8"/>
  <c r="BI82" i="8"/>
  <c r="BI18" i="8"/>
  <c r="BI83" i="8"/>
  <c r="BI84" i="8"/>
  <c r="BI32" i="8"/>
  <c r="BI33" i="8"/>
  <c r="BI6" i="8"/>
  <c r="BI85" i="8"/>
  <c r="BI69" i="8"/>
  <c r="BI86" i="8"/>
  <c r="BI10" i="8"/>
  <c r="BI90" i="8"/>
  <c r="BI71" i="8"/>
  <c r="BI37" i="8"/>
  <c r="BI92" i="8"/>
  <c r="BI8" i="8"/>
  <c r="BI5" i="8"/>
  <c r="BI72" i="8"/>
  <c r="BI94" i="8"/>
  <c r="BI12" i="8"/>
  <c r="BI40" i="8"/>
  <c r="BI75" i="8"/>
  <c r="BI44" i="8"/>
  <c r="BI58" i="8"/>
  <c r="BI30" i="8"/>
  <c r="BI76" i="8"/>
  <c r="BI55" i="8"/>
  <c r="BI104" i="8"/>
  <c r="BI105" i="8"/>
  <c r="BI107" i="8"/>
  <c r="BI108" i="8"/>
  <c r="BI110" i="8"/>
  <c r="BI111" i="8"/>
  <c r="BI19" i="8"/>
  <c r="BI46" i="8"/>
  <c r="BI112" i="8"/>
  <c r="BI113" i="8"/>
  <c r="BI87" i="8"/>
  <c r="BI27" i="8"/>
  <c r="BI114" i="8"/>
  <c r="BI115" i="8"/>
  <c r="BI116" i="8"/>
  <c r="BI28" i="8"/>
  <c r="BI117" i="8"/>
  <c r="BI93" i="8"/>
  <c r="BI118" i="8"/>
  <c r="BI120" i="8"/>
  <c r="BI95" i="8"/>
  <c r="BI121" i="8"/>
  <c r="BI122" i="8"/>
  <c r="BI124" i="8"/>
  <c r="BI96" i="8"/>
  <c r="BI97" i="8"/>
  <c r="BI125" i="8"/>
  <c r="BI48" i="8"/>
  <c r="BI128" i="8"/>
  <c r="BI43" i="8"/>
  <c r="BI106" i="8"/>
  <c r="BI137" i="8"/>
  <c r="BI50" i="8"/>
  <c r="BI139" i="8"/>
  <c r="BI140" i="8"/>
  <c r="BI59" i="8"/>
  <c r="BI39" i="8"/>
  <c r="BI21" i="8"/>
  <c r="BI143" i="8"/>
  <c r="BI25" i="8"/>
  <c r="BI102" i="8"/>
  <c r="BI38" i="8"/>
  <c r="BI119" i="8"/>
  <c r="BI54" i="8"/>
  <c r="BI150" i="8"/>
  <c r="BI152" i="8"/>
  <c r="BI49" i="8"/>
  <c r="BI157" i="8"/>
  <c r="BI158" i="8"/>
  <c r="BI159" i="8"/>
  <c r="BI160" i="8"/>
  <c r="BI161" i="8"/>
  <c r="BI162" i="8"/>
  <c r="BI29" i="8"/>
  <c r="BI57" i="8"/>
  <c r="BI165" i="8"/>
  <c r="BI166" i="8"/>
  <c r="BI70" i="8"/>
  <c r="BI168" i="8"/>
  <c r="BI35" i="8"/>
  <c r="BI146" i="8"/>
  <c r="BI169" i="8"/>
  <c r="BI170" i="8"/>
  <c r="BI171" i="8"/>
  <c r="BI172" i="8"/>
  <c r="BI173" i="8"/>
  <c r="BI127" i="8"/>
  <c r="BI145" i="8"/>
  <c r="BI20" i="8"/>
  <c r="BI89" i="8"/>
  <c r="BH3" i="8"/>
  <c r="BH34" i="8"/>
  <c r="BH14" i="8"/>
  <c r="BH9" i="8"/>
  <c r="BH52" i="8"/>
  <c r="BH47" i="8"/>
  <c r="BH31" i="8"/>
  <c r="BH13" i="8"/>
  <c r="BH51" i="8"/>
  <c r="BH53" i="8"/>
  <c r="BH41" i="8"/>
  <c r="BH62" i="8"/>
  <c r="BH67" i="8"/>
  <c r="BH23" i="8"/>
  <c r="BH7" i="8"/>
  <c r="BH45" i="8"/>
  <c r="BH68" i="8"/>
  <c r="BH15" i="8"/>
  <c r="BH24" i="8"/>
  <c r="BH36" i="8"/>
  <c r="BH4" i="8"/>
  <c r="BH74" i="8"/>
  <c r="BH80" i="8"/>
  <c r="BH63" i="8"/>
  <c r="BH22" i="8"/>
  <c r="BH56" i="8"/>
  <c r="BH2" i="8"/>
  <c r="BH81" i="8"/>
  <c r="BH11" i="8"/>
  <c r="BH26" i="8"/>
  <c r="BH82" i="8"/>
  <c r="BH18" i="8"/>
  <c r="BH83" i="8"/>
  <c r="BH84" i="8"/>
  <c r="BH32" i="8"/>
  <c r="BH33" i="8"/>
  <c r="BH6" i="8"/>
  <c r="BH85" i="8"/>
  <c r="BH69" i="8"/>
  <c r="BH86" i="8"/>
  <c r="BH10" i="8"/>
  <c r="BH90" i="8"/>
  <c r="BH71" i="8"/>
  <c r="BH37" i="8"/>
  <c r="BH92" i="8"/>
  <c r="BH8" i="8"/>
  <c r="BH5" i="8"/>
  <c r="BH72" i="8"/>
  <c r="BH94" i="8"/>
  <c r="BH12" i="8"/>
  <c r="BH40" i="8"/>
  <c r="BH75" i="8"/>
  <c r="BH44" i="8"/>
  <c r="BH58" i="8"/>
  <c r="BH30" i="8"/>
  <c r="BH76" i="8"/>
  <c r="BH55" i="8"/>
  <c r="BH104" i="8"/>
  <c r="BH105" i="8"/>
  <c r="BH107" i="8"/>
  <c r="BH108" i="8"/>
  <c r="BH110" i="8"/>
  <c r="BH111" i="8"/>
  <c r="BH19" i="8"/>
  <c r="BH46" i="8"/>
  <c r="BH112" i="8"/>
  <c r="BH113" i="8"/>
  <c r="BH87" i="8"/>
  <c r="BH27" i="8"/>
  <c r="BH114" i="8"/>
  <c r="BH115" i="8"/>
  <c r="BH116" i="8"/>
  <c r="BH28" i="8"/>
  <c r="BH117" i="8"/>
  <c r="BH93" i="8"/>
  <c r="BH118" i="8"/>
  <c r="BH120" i="8"/>
  <c r="BH95" i="8"/>
  <c r="BH121" i="8"/>
  <c r="BH122" i="8"/>
  <c r="BH124" i="8"/>
  <c r="BH96" i="8"/>
  <c r="BH97" i="8"/>
  <c r="BH125" i="8"/>
  <c r="BH48" i="8"/>
  <c r="BH128" i="8"/>
  <c r="BH43" i="8"/>
  <c r="BH106" i="8"/>
  <c r="BH137" i="8"/>
  <c r="BH50" i="8"/>
  <c r="BH139" i="8"/>
  <c r="BH140" i="8"/>
  <c r="BH59" i="8"/>
  <c r="BH39" i="8"/>
  <c r="BH21" i="8"/>
  <c r="BH143" i="8"/>
  <c r="BH25" i="8"/>
  <c r="BH102" i="8"/>
  <c r="BH38" i="8"/>
  <c r="BH119" i="8"/>
  <c r="BH54" i="8"/>
  <c r="BH150" i="8"/>
  <c r="BH152" i="8"/>
  <c r="BH49" i="8"/>
  <c r="BH157" i="8"/>
  <c r="BH158" i="8"/>
  <c r="BH159" i="8"/>
  <c r="BH160" i="8"/>
  <c r="BH161" i="8"/>
  <c r="BH162" i="8"/>
  <c r="BH29" i="8"/>
  <c r="BH57" i="8"/>
  <c r="BH165" i="8"/>
  <c r="BH166" i="8"/>
  <c r="BH70" i="8"/>
  <c r="BH168" i="8"/>
  <c r="BH35" i="8"/>
  <c r="BH146" i="8"/>
  <c r="BH169" i="8"/>
  <c r="BH170" i="8"/>
  <c r="BH171" i="8"/>
  <c r="BH172" i="8"/>
  <c r="BH173" i="8"/>
  <c r="BH127" i="8"/>
  <c r="BH145" i="8"/>
  <c r="BH20" i="8"/>
  <c r="BH89" i="8"/>
  <c r="BG3" i="8"/>
  <c r="BG34" i="8"/>
  <c r="BG14" i="8"/>
  <c r="BG9" i="8"/>
  <c r="BG52" i="8"/>
  <c r="BG47" i="8"/>
  <c r="BG31" i="8"/>
  <c r="BG13" i="8"/>
  <c r="BG51" i="8"/>
  <c r="BG53" i="8"/>
  <c r="BG41" i="8"/>
  <c r="BG62" i="8"/>
  <c r="BG67" i="8"/>
  <c r="BG23" i="8"/>
  <c r="BG7" i="8"/>
  <c r="BG45" i="8"/>
  <c r="BG68" i="8"/>
  <c r="BG15" i="8"/>
  <c r="BG24" i="8"/>
  <c r="BG36" i="8"/>
  <c r="BG4" i="8"/>
  <c r="BG74" i="8"/>
  <c r="BG80" i="8"/>
  <c r="BG63" i="8"/>
  <c r="BG22" i="8"/>
  <c r="BG56" i="8"/>
  <c r="BG2" i="8"/>
  <c r="BG81" i="8"/>
  <c r="BG11" i="8"/>
  <c r="BG26" i="8"/>
  <c r="BG82" i="8"/>
  <c r="BG18" i="8"/>
  <c r="BG83" i="8"/>
  <c r="BG84" i="8"/>
  <c r="BG32" i="8"/>
  <c r="BG33" i="8"/>
  <c r="BG6" i="8"/>
  <c r="BG85" i="8"/>
  <c r="BG69" i="8"/>
  <c r="BG86" i="8"/>
  <c r="BG10" i="8"/>
  <c r="BG90" i="8"/>
  <c r="BG71" i="8"/>
  <c r="BG37" i="8"/>
  <c r="BG92" i="8"/>
  <c r="BG8" i="8"/>
  <c r="BG5" i="8"/>
  <c r="BG72" i="8"/>
  <c r="BG94" i="8"/>
  <c r="BG12" i="8"/>
  <c r="BG40" i="8"/>
  <c r="BG75" i="8"/>
  <c r="BG44" i="8"/>
  <c r="BG58" i="8"/>
  <c r="BG30" i="8"/>
  <c r="BG76" i="8"/>
  <c r="BG55" i="8"/>
  <c r="BG104" i="8"/>
  <c r="BG105" i="8"/>
  <c r="BG107" i="8"/>
  <c r="BG108" i="8"/>
  <c r="BG110" i="8"/>
  <c r="BG111" i="8"/>
  <c r="BG19" i="8"/>
  <c r="BG46" i="8"/>
  <c r="BG112" i="8"/>
  <c r="BG113" i="8"/>
  <c r="BG87" i="8"/>
  <c r="BG27" i="8"/>
  <c r="BG114" i="8"/>
  <c r="BG115" i="8"/>
  <c r="BG116" i="8"/>
  <c r="BG28" i="8"/>
  <c r="BG117" i="8"/>
  <c r="BG93" i="8"/>
  <c r="BG118" i="8"/>
  <c r="BG120" i="8"/>
  <c r="BG95" i="8"/>
  <c r="BG121" i="8"/>
  <c r="BG122" i="8"/>
  <c r="BG124" i="8"/>
  <c r="BG96" i="8"/>
  <c r="BG97" i="8"/>
  <c r="BG125" i="8"/>
  <c r="BG48" i="8"/>
  <c r="BG128" i="8"/>
  <c r="BG43" i="8"/>
  <c r="BG106" i="8"/>
  <c r="BG137" i="8"/>
  <c r="BG50" i="8"/>
  <c r="BG139" i="8"/>
  <c r="BG140" i="8"/>
  <c r="BG59" i="8"/>
  <c r="BG39" i="8"/>
  <c r="BG21" i="8"/>
  <c r="BG143" i="8"/>
  <c r="BG25" i="8"/>
  <c r="BG102" i="8"/>
  <c r="BG38" i="8"/>
  <c r="BG119" i="8"/>
  <c r="BG54" i="8"/>
  <c r="BG150" i="8"/>
  <c r="BG152" i="8"/>
  <c r="BG49" i="8"/>
  <c r="BG157" i="8"/>
  <c r="BG158" i="8"/>
  <c r="BG159" i="8"/>
  <c r="BG160" i="8"/>
  <c r="BG161" i="8"/>
  <c r="BG162" i="8"/>
  <c r="BG29" i="8"/>
  <c r="BG57" i="8"/>
  <c r="BG165" i="8"/>
  <c r="BG166" i="8"/>
  <c r="BG70" i="8"/>
  <c r="BG168" i="8"/>
  <c r="BG35" i="8"/>
  <c r="BG146" i="8"/>
  <c r="BG169" i="8"/>
  <c r="BG170" i="8"/>
  <c r="BG171" i="8"/>
  <c r="BG172" i="8"/>
  <c r="BG173" i="8"/>
  <c r="BG127" i="8"/>
  <c r="BG145" i="8"/>
  <c r="BG20" i="8"/>
  <c r="BG89" i="8"/>
  <c r="BF3" i="8"/>
  <c r="BF34" i="8"/>
  <c r="BF14" i="8"/>
  <c r="BF9" i="8"/>
  <c r="BF52" i="8"/>
  <c r="BF47" i="8"/>
  <c r="BF31" i="8"/>
  <c r="BF13" i="8"/>
  <c r="BF51" i="8"/>
  <c r="BF53" i="8"/>
  <c r="BF41" i="8"/>
  <c r="BF62" i="8"/>
  <c r="BF67" i="8"/>
  <c r="BF23" i="8"/>
  <c r="BF7" i="8"/>
  <c r="BF45" i="8"/>
  <c r="BF68" i="8"/>
  <c r="BF15" i="8"/>
  <c r="BF24" i="8"/>
  <c r="BF36" i="8"/>
  <c r="BF4" i="8"/>
  <c r="BF74" i="8"/>
  <c r="BF80" i="8"/>
  <c r="BF63" i="8"/>
  <c r="BF22" i="8"/>
  <c r="BF56" i="8"/>
  <c r="BF2" i="8"/>
  <c r="BF81" i="8"/>
  <c r="BF11" i="8"/>
  <c r="BF26" i="8"/>
  <c r="BF82" i="8"/>
  <c r="BF18" i="8"/>
  <c r="BF83" i="8"/>
  <c r="BF84" i="8"/>
  <c r="BF32" i="8"/>
  <c r="BF33" i="8"/>
  <c r="BF6" i="8"/>
  <c r="BF85" i="8"/>
  <c r="BF69" i="8"/>
  <c r="BF86" i="8"/>
  <c r="BF10" i="8"/>
  <c r="BF90" i="8"/>
  <c r="BF71" i="8"/>
  <c r="BF37" i="8"/>
  <c r="BF92" i="8"/>
  <c r="BF8" i="8"/>
  <c r="BF5" i="8"/>
  <c r="BF72" i="8"/>
  <c r="BF94" i="8"/>
  <c r="BF12" i="8"/>
  <c r="BF40" i="8"/>
  <c r="BF75" i="8"/>
  <c r="BF44" i="8"/>
  <c r="BF58" i="8"/>
  <c r="BF30" i="8"/>
  <c r="BF76" i="8"/>
  <c r="BF55" i="8"/>
  <c r="BF104" i="8"/>
  <c r="BF105" i="8"/>
  <c r="BF107" i="8"/>
  <c r="BF108" i="8"/>
  <c r="BF110" i="8"/>
  <c r="BF111" i="8"/>
  <c r="BF19" i="8"/>
  <c r="BF46" i="8"/>
  <c r="BF112" i="8"/>
  <c r="BF113" i="8"/>
  <c r="BF87" i="8"/>
  <c r="BF27" i="8"/>
  <c r="BF114" i="8"/>
  <c r="BF115" i="8"/>
  <c r="BF116" i="8"/>
  <c r="BF28" i="8"/>
  <c r="BF117" i="8"/>
  <c r="BF93" i="8"/>
  <c r="BF118" i="8"/>
  <c r="BF120" i="8"/>
  <c r="BF95" i="8"/>
  <c r="BF121" i="8"/>
  <c r="BF122" i="8"/>
  <c r="BF124" i="8"/>
  <c r="BF96" i="8"/>
  <c r="BF97" i="8"/>
  <c r="BF125" i="8"/>
  <c r="BF48" i="8"/>
  <c r="BF128" i="8"/>
  <c r="BF43" i="8"/>
  <c r="BF106" i="8"/>
  <c r="BF137" i="8"/>
  <c r="BF50" i="8"/>
  <c r="BF139" i="8"/>
  <c r="BF140" i="8"/>
  <c r="BF59" i="8"/>
  <c r="BF39" i="8"/>
  <c r="BF21" i="8"/>
  <c r="BF143" i="8"/>
  <c r="BF25" i="8"/>
  <c r="BF102" i="8"/>
  <c r="BF38" i="8"/>
  <c r="BF119" i="8"/>
  <c r="BF54" i="8"/>
  <c r="BF150" i="8"/>
  <c r="BF152" i="8"/>
  <c r="BF49" i="8"/>
  <c r="BF157" i="8"/>
  <c r="BF158" i="8"/>
  <c r="BF159" i="8"/>
  <c r="BF160" i="8"/>
  <c r="BF161" i="8"/>
  <c r="BF162" i="8"/>
  <c r="BF29" i="8"/>
  <c r="BF57" i="8"/>
  <c r="BF165" i="8"/>
  <c r="BF166" i="8"/>
  <c r="BF70" i="8"/>
  <c r="BF168" i="8"/>
  <c r="BF35" i="8"/>
  <c r="BF146" i="8"/>
  <c r="BF169" i="8"/>
  <c r="BF170" i="8"/>
  <c r="BF171" i="8"/>
  <c r="BF172" i="8"/>
  <c r="BF173" i="8"/>
  <c r="BF127" i="8"/>
  <c r="BF145" i="8"/>
  <c r="BF20" i="8"/>
  <c r="BF89" i="8"/>
  <c r="BE3" i="8"/>
  <c r="BE34" i="8"/>
  <c r="BE14" i="8"/>
  <c r="BE9" i="8"/>
  <c r="BE52" i="8"/>
  <c r="BE47" i="8"/>
  <c r="BE31" i="8"/>
  <c r="BE13" i="8"/>
  <c r="BE51" i="8"/>
  <c r="BE53" i="8"/>
  <c r="BE41" i="8"/>
  <c r="BE62" i="8"/>
  <c r="BE67" i="8"/>
  <c r="BE23" i="8"/>
  <c r="BE7" i="8"/>
  <c r="BE45" i="8"/>
  <c r="BE68" i="8"/>
  <c r="BE15" i="8"/>
  <c r="BE24" i="8"/>
  <c r="BE36" i="8"/>
  <c r="BE4" i="8"/>
  <c r="BE74" i="8"/>
  <c r="BE80" i="8"/>
  <c r="BE63" i="8"/>
  <c r="BE22" i="8"/>
  <c r="BE56" i="8"/>
  <c r="BE2" i="8"/>
  <c r="BE81" i="8"/>
  <c r="BE11" i="8"/>
  <c r="BE26" i="8"/>
  <c r="BE82" i="8"/>
  <c r="BE18" i="8"/>
  <c r="BE83" i="8"/>
  <c r="BE84" i="8"/>
  <c r="BE32" i="8"/>
  <c r="BE33" i="8"/>
  <c r="BE6" i="8"/>
  <c r="BE85" i="8"/>
  <c r="BE69" i="8"/>
  <c r="BE86" i="8"/>
  <c r="BE10" i="8"/>
  <c r="BE90" i="8"/>
  <c r="BE71" i="8"/>
  <c r="BE37" i="8"/>
  <c r="BE92" i="8"/>
  <c r="BE8" i="8"/>
  <c r="BE5" i="8"/>
  <c r="BE72" i="8"/>
  <c r="BE94" i="8"/>
  <c r="BE12" i="8"/>
  <c r="BE40" i="8"/>
  <c r="BE75" i="8"/>
  <c r="BE44" i="8"/>
  <c r="BE58" i="8"/>
  <c r="BE30" i="8"/>
  <c r="BE76" i="8"/>
  <c r="BE55" i="8"/>
  <c r="BE104" i="8"/>
  <c r="BE105" i="8"/>
  <c r="BE107" i="8"/>
  <c r="BE108" i="8"/>
  <c r="BE110" i="8"/>
  <c r="BE111" i="8"/>
  <c r="BE19" i="8"/>
  <c r="BE46" i="8"/>
  <c r="BE112" i="8"/>
  <c r="BE113" i="8"/>
  <c r="BE87" i="8"/>
  <c r="BE27" i="8"/>
  <c r="BE114" i="8"/>
  <c r="BE115" i="8"/>
  <c r="BE116" i="8"/>
  <c r="BE28" i="8"/>
  <c r="BE117" i="8"/>
  <c r="BE93" i="8"/>
  <c r="BE118" i="8"/>
  <c r="BE120" i="8"/>
  <c r="BE95" i="8"/>
  <c r="BE121" i="8"/>
  <c r="BE122" i="8"/>
  <c r="BE124" i="8"/>
  <c r="BE96" i="8"/>
  <c r="BE97" i="8"/>
  <c r="BE125" i="8"/>
  <c r="BE48" i="8"/>
  <c r="BE128" i="8"/>
  <c r="BE43" i="8"/>
  <c r="BE106" i="8"/>
  <c r="BE137" i="8"/>
  <c r="BE50" i="8"/>
  <c r="BE139" i="8"/>
  <c r="BE140" i="8"/>
  <c r="BE59" i="8"/>
  <c r="BE39" i="8"/>
  <c r="BE21" i="8"/>
  <c r="BE143" i="8"/>
  <c r="BE25" i="8"/>
  <c r="BE102" i="8"/>
  <c r="BE38" i="8"/>
  <c r="BE119" i="8"/>
  <c r="BE54" i="8"/>
  <c r="BE150" i="8"/>
  <c r="BE152" i="8"/>
  <c r="BE49" i="8"/>
  <c r="BE157" i="8"/>
  <c r="BE158" i="8"/>
  <c r="BE159" i="8"/>
  <c r="BE160" i="8"/>
  <c r="BE161" i="8"/>
  <c r="BE162" i="8"/>
  <c r="BE29" i="8"/>
  <c r="BE57" i="8"/>
  <c r="BE165" i="8"/>
  <c r="BE166" i="8"/>
  <c r="BE70" i="8"/>
  <c r="BE168" i="8"/>
  <c r="BE35" i="8"/>
  <c r="BE146" i="8"/>
  <c r="BE169" i="8"/>
  <c r="BE170" i="8"/>
  <c r="BE171" i="8"/>
  <c r="BE172" i="8"/>
  <c r="BE173" i="8"/>
  <c r="BE127" i="8"/>
  <c r="BE145" i="8"/>
  <c r="BE20" i="8"/>
  <c r="BE89" i="8"/>
  <c r="BD3" i="8"/>
  <c r="BD34" i="8"/>
  <c r="BD14" i="8"/>
  <c r="BD9" i="8"/>
  <c r="BD52" i="8"/>
  <c r="BD47" i="8"/>
  <c r="BD31" i="8"/>
  <c r="BD13" i="8"/>
  <c r="BD51" i="8"/>
  <c r="BD53" i="8"/>
  <c r="BD41" i="8"/>
  <c r="BD62" i="8"/>
  <c r="BD67" i="8"/>
  <c r="BD23" i="8"/>
  <c r="BD7" i="8"/>
  <c r="BD45" i="8"/>
  <c r="BD68" i="8"/>
  <c r="BD15" i="8"/>
  <c r="BD24" i="8"/>
  <c r="BD36" i="8"/>
  <c r="BD4" i="8"/>
  <c r="BD74" i="8"/>
  <c r="BD80" i="8"/>
  <c r="BD63" i="8"/>
  <c r="BD22" i="8"/>
  <c r="BD56" i="8"/>
  <c r="BD2" i="8"/>
  <c r="BD81" i="8"/>
  <c r="BD11" i="8"/>
  <c r="BD26" i="8"/>
  <c r="BD82" i="8"/>
  <c r="BD18" i="8"/>
  <c r="BD83" i="8"/>
  <c r="BD84" i="8"/>
  <c r="BD32" i="8"/>
  <c r="BD33" i="8"/>
  <c r="BD6" i="8"/>
  <c r="BD85" i="8"/>
  <c r="BD69" i="8"/>
  <c r="BD86" i="8"/>
  <c r="BD10" i="8"/>
  <c r="BD90" i="8"/>
  <c r="BD71" i="8"/>
  <c r="BD37" i="8"/>
  <c r="BD92" i="8"/>
  <c r="BD8" i="8"/>
  <c r="BD5" i="8"/>
  <c r="BD72" i="8"/>
  <c r="BD94" i="8"/>
  <c r="BD12" i="8"/>
  <c r="BD40" i="8"/>
  <c r="BD75" i="8"/>
  <c r="BD44" i="8"/>
  <c r="BD58" i="8"/>
  <c r="BD30" i="8"/>
  <c r="BD76" i="8"/>
  <c r="BD55" i="8"/>
  <c r="BD104" i="8"/>
  <c r="BD105" i="8"/>
  <c r="BD107" i="8"/>
  <c r="BD108" i="8"/>
  <c r="BD110" i="8"/>
  <c r="BD111" i="8"/>
  <c r="BD19" i="8"/>
  <c r="BD46" i="8"/>
  <c r="BD112" i="8"/>
  <c r="BD113" i="8"/>
  <c r="BD87" i="8"/>
  <c r="BD27" i="8"/>
  <c r="BD114" i="8"/>
  <c r="BD115" i="8"/>
  <c r="BD116" i="8"/>
  <c r="BD28" i="8"/>
  <c r="BD117" i="8"/>
  <c r="BD93" i="8"/>
  <c r="BD118" i="8"/>
  <c r="BD120" i="8"/>
  <c r="BD95" i="8"/>
  <c r="BD121" i="8"/>
  <c r="BD122" i="8"/>
  <c r="BD124" i="8"/>
  <c r="BD96" i="8"/>
  <c r="BD97" i="8"/>
  <c r="BD125" i="8"/>
  <c r="BD48" i="8"/>
  <c r="BD128" i="8"/>
  <c r="BD43" i="8"/>
  <c r="BD106" i="8"/>
  <c r="BD137" i="8"/>
  <c r="BD50" i="8"/>
  <c r="BD139" i="8"/>
  <c r="BD140" i="8"/>
  <c r="BD59" i="8"/>
  <c r="BD39" i="8"/>
  <c r="BD21" i="8"/>
  <c r="BD143" i="8"/>
  <c r="BD25" i="8"/>
  <c r="BD102" i="8"/>
  <c r="BD38" i="8"/>
  <c r="BD119" i="8"/>
  <c r="BD54" i="8"/>
  <c r="BD150" i="8"/>
  <c r="BD152" i="8"/>
  <c r="BD49" i="8"/>
  <c r="BD157" i="8"/>
  <c r="BD158" i="8"/>
  <c r="BD159" i="8"/>
  <c r="BD160" i="8"/>
  <c r="BD161" i="8"/>
  <c r="BD162" i="8"/>
  <c r="BD29" i="8"/>
  <c r="BD57" i="8"/>
  <c r="BD165" i="8"/>
  <c r="BD166" i="8"/>
  <c r="BD70" i="8"/>
  <c r="BD168" i="8"/>
  <c r="BD35" i="8"/>
  <c r="BD146" i="8"/>
  <c r="BD169" i="8"/>
  <c r="BD170" i="8"/>
  <c r="BD171" i="8"/>
  <c r="BD172" i="8"/>
  <c r="BD173" i="8"/>
  <c r="BD127" i="8"/>
  <c r="BD145" i="8"/>
  <c r="BD20" i="8"/>
  <c r="BD89" i="8"/>
  <c r="BC3" i="8"/>
  <c r="BC34" i="8"/>
  <c r="BC14" i="8"/>
  <c r="BC9" i="8"/>
  <c r="BC52" i="8"/>
  <c r="BC47" i="8"/>
  <c r="BC31" i="8"/>
  <c r="BC13" i="8"/>
  <c r="BC51" i="8"/>
  <c r="BC53" i="8"/>
  <c r="BC41" i="8"/>
  <c r="BC62" i="8"/>
  <c r="BC67" i="8"/>
  <c r="BC23" i="8"/>
  <c r="BC7" i="8"/>
  <c r="BC45" i="8"/>
  <c r="BC68" i="8"/>
  <c r="BC15" i="8"/>
  <c r="BC24" i="8"/>
  <c r="BC36" i="8"/>
  <c r="BC4" i="8"/>
  <c r="BC74" i="8"/>
  <c r="BC80" i="8"/>
  <c r="BC63" i="8"/>
  <c r="BC22" i="8"/>
  <c r="BC56" i="8"/>
  <c r="BC2" i="8"/>
  <c r="BC81" i="8"/>
  <c r="BC11" i="8"/>
  <c r="BC26" i="8"/>
  <c r="BC82" i="8"/>
  <c r="BC18" i="8"/>
  <c r="BC83" i="8"/>
  <c r="BC84" i="8"/>
  <c r="BC32" i="8"/>
  <c r="BC33" i="8"/>
  <c r="BC6" i="8"/>
  <c r="BC85" i="8"/>
  <c r="BC69" i="8"/>
  <c r="BC86" i="8"/>
  <c r="BC10" i="8"/>
  <c r="BC90" i="8"/>
  <c r="BC71" i="8"/>
  <c r="BC37" i="8"/>
  <c r="BC92" i="8"/>
  <c r="BC8" i="8"/>
  <c r="BC5" i="8"/>
  <c r="BC72" i="8"/>
  <c r="BC94" i="8"/>
  <c r="BC12" i="8"/>
  <c r="BC40" i="8"/>
  <c r="BC75" i="8"/>
  <c r="BC44" i="8"/>
  <c r="BC58" i="8"/>
  <c r="BC30" i="8"/>
  <c r="BC76" i="8"/>
  <c r="BC55" i="8"/>
  <c r="BC104" i="8"/>
  <c r="BC105" i="8"/>
  <c r="BC107" i="8"/>
  <c r="BC108" i="8"/>
  <c r="BC110" i="8"/>
  <c r="BC111" i="8"/>
  <c r="BC19" i="8"/>
  <c r="BC46" i="8"/>
  <c r="BC112" i="8"/>
  <c r="BC113" i="8"/>
  <c r="BC87" i="8"/>
  <c r="BC27" i="8"/>
  <c r="BC114" i="8"/>
  <c r="BC115" i="8"/>
  <c r="BC116" i="8"/>
  <c r="BC28" i="8"/>
  <c r="BC117" i="8"/>
  <c r="BC93" i="8"/>
  <c r="BC118" i="8"/>
  <c r="BC120" i="8"/>
  <c r="BC95" i="8"/>
  <c r="BC121" i="8"/>
  <c r="BC122" i="8"/>
  <c r="BC124" i="8"/>
  <c r="BC96" i="8"/>
  <c r="BC97" i="8"/>
  <c r="BC125" i="8"/>
  <c r="BC48" i="8"/>
  <c r="BC128" i="8"/>
  <c r="BC43" i="8"/>
  <c r="BC106" i="8"/>
  <c r="BC137" i="8"/>
  <c r="BC50" i="8"/>
  <c r="BC139" i="8"/>
  <c r="BC140" i="8"/>
  <c r="BC59" i="8"/>
  <c r="BC39" i="8"/>
  <c r="BC21" i="8"/>
  <c r="BC143" i="8"/>
  <c r="BC25" i="8"/>
  <c r="BC102" i="8"/>
  <c r="BC38" i="8"/>
  <c r="BC119" i="8"/>
  <c r="BC54" i="8"/>
  <c r="BC150" i="8"/>
  <c r="BC152" i="8"/>
  <c r="BC49" i="8"/>
  <c r="BC157" i="8"/>
  <c r="BC158" i="8"/>
  <c r="BC159" i="8"/>
  <c r="BC160" i="8"/>
  <c r="BC161" i="8"/>
  <c r="BC162" i="8"/>
  <c r="BC29" i="8"/>
  <c r="BC57" i="8"/>
  <c r="BC165" i="8"/>
  <c r="BC166" i="8"/>
  <c r="BC70" i="8"/>
  <c r="BC168" i="8"/>
  <c r="BC35" i="8"/>
  <c r="BC146" i="8"/>
  <c r="BC169" i="8"/>
  <c r="BC170" i="8"/>
  <c r="BC171" i="8"/>
  <c r="BC172" i="8"/>
  <c r="BC173" i="8"/>
  <c r="BC127" i="8"/>
  <c r="BC145" i="8"/>
  <c r="BC20" i="8"/>
  <c r="BC89" i="8"/>
  <c r="BB3" i="8"/>
  <c r="BB34" i="8"/>
  <c r="BB14" i="8"/>
  <c r="BB9" i="8"/>
  <c r="BB52" i="8"/>
  <c r="BB47" i="8"/>
  <c r="BB31" i="8"/>
  <c r="BB13" i="8"/>
  <c r="BB51" i="8"/>
  <c r="BB53" i="8"/>
  <c r="BB41" i="8"/>
  <c r="BB62" i="8"/>
  <c r="BB67" i="8"/>
  <c r="BB23" i="8"/>
  <c r="BB7" i="8"/>
  <c r="BB45" i="8"/>
  <c r="BB68" i="8"/>
  <c r="BB15" i="8"/>
  <c r="BB24" i="8"/>
  <c r="BB36" i="8"/>
  <c r="BB4" i="8"/>
  <c r="BB74" i="8"/>
  <c r="BB80" i="8"/>
  <c r="BB63" i="8"/>
  <c r="BB22" i="8"/>
  <c r="BB56" i="8"/>
  <c r="BB2" i="8"/>
  <c r="BB81" i="8"/>
  <c r="BB11" i="8"/>
  <c r="BB26" i="8"/>
  <c r="BB82" i="8"/>
  <c r="BB18" i="8"/>
  <c r="BB83" i="8"/>
  <c r="BB84" i="8"/>
  <c r="BB32" i="8"/>
  <c r="BB33" i="8"/>
  <c r="BB6" i="8"/>
  <c r="BB85" i="8"/>
  <c r="BB69" i="8"/>
  <c r="BB86" i="8"/>
  <c r="BB10" i="8"/>
  <c r="BB90" i="8"/>
  <c r="BB71" i="8"/>
  <c r="BB37" i="8"/>
  <c r="BB92" i="8"/>
  <c r="BB8" i="8"/>
  <c r="BB5" i="8"/>
  <c r="BB72" i="8"/>
  <c r="BB94" i="8"/>
  <c r="BB12" i="8"/>
  <c r="BB40" i="8"/>
  <c r="BB75" i="8"/>
  <c r="BB44" i="8"/>
  <c r="BB58" i="8"/>
  <c r="BB30" i="8"/>
  <c r="BB76" i="8"/>
  <c r="BB55" i="8"/>
  <c r="BB104" i="8"/>
  <c r="BB105" i="8"/>
  <c r="BB107" i="8"/>
  <c r="BB108" i="8"/>
  <c r="BB110" i="8"/>
  <c r="BB111" i="8"/>
  <c r="BB19" i="8"/>
  <c r="BB46" i="8"/>
  <c r="BB112" i="8"/>
  <c r="BB113" i="8"/>
  <c r="BB87" i="8"/>
  <c r="BB27" i="8"/>
  <c r="BB114" i="8"/>
  <c r="BB115" i="8"/>
  <c r="BB116" i="8"/>
  <c r="BB28" i="8"/>
  <c r="BB117" i="8"/>
  <c r="BB93" i="8"/>
  <c r="BB118" i="8"/>
  <c r="BB120" i="8"/>
  <c r="BB95" i="8"/>
  <c r="BB121" i="8"/>
  <c r="BB122" i="8"/>
  <c r="BB124" i="8"/>
  <c r="BB96" i="8"/>
  <c r="BB97" i="8"/>
  <c r="BB125" i="8"/>
  <c r="BB48" i="8"/>
  <c r="BB128" i="8"/>
  <c r="BB43" i="8"/>
  <c r="BB106" i="8"/>
  <c r="BB137" i="8"/>
  <c r="BB50" i="8"/>
  <c r="BB139" i="8"/>
  <c r="BB140" i="8"/>
  <c r="BB59" i="8"/>
  <c r="BB39" i="8"/>
  <c r="BB21" i="8"/>
  <c r="BB143" i="8"/>
  <c r="BB25" i="8"/>
  <c r="BB102" i="8"/>
  <c r="BB38" i="8"/>
  <c r="BB119" i="8"/>
  <c r="BB54" i="8"/>
  <c r="BB150" i="8"/>
  <c r="BB152" i="8"/>
  <c r="BB49" i="8"/>
  <c r="BB157" i="8"/>
  <c r="BB158" i="8"/>
  <c r="BB159" i="8"/>
  <c r="BB160" i="8"/>
  <c r="BB161" i="8"/>
  <c r="BB162" i="8"/>
  <c r="BB29" i="8"/>
  <c r="BB57" i="8"/>
  <c r="BB165" i="8"/>
  <c r="BB166" i="8"/>
  <c r="BB70" i="8"/>
  <c r="BB168" i="8"/>
  <c r="BB35" i="8"/>
  <c r="BB146" i="8"/>
  <c r="BB169" i="8"/>
  <c r="BB170" i="8"/>
  <c r="BB171" i="8"/>
  <c r="BB172" i="8"/>
  <c r="BB173" i="8"/>
  <c r="BB127" i="8"/>
  <c r="BB145" i="8"/>
  <c r="BB20" i="8"/>
  <c r="BB89" i="8"/>
  <c r="BA3" i="8"/>
  <c r="BA34" i="8"/>
  <c r="BA14" i="8"/>
  <c r="BA9" i="8"/>
  <c r="BA52" i="8"/>
  <c r="BA47" i="8"/>
  <c r="BA31" i="8"/>
  <c r="BA13" i="8"/>
  <c r="BA51" i="8"/>
  <c r="BA53" i="8"/>
  <c r="BA41" i="8"/>
  <c r="BA62" i="8"/>
  <c r="BA67" i="8"/>
  <c r="BA23" i="8"/>
  <c r="BA7" i="8"/>
  <c r="BA45" i="8"/>
  <c r="BA68" i="8"/>
  <c r="BA15" i="8"/>
  <c r="BA24" i="8"/>
  <c r="BA36" i="8"/>
  <c r="BA4" i="8"/>
  <c r="BA74" i="8"/>
  <c r="BA80" i="8"/>
  <c r="BA63" i="8"/>
  <c r="BA22" i="8"/>
  <c r="BA56" i="8"/>
  <c r="BA2" i="8"/>
  <c r="BA81" i="8"/>
  <c r="BA11" i="8"/>
  <c r="BA26" i="8"/>
  <c r="BA82" i="8"/>
  <c r="BA18" i="8"/>
  <c r="BA83" i="8"/>
  <c r="BA84" i="8"/>
  <c r="BA32" i="8"/>
  <c r="BA33" i="8"/>
  <c r="BA6" i="8"/>
  <c r="BA85" i="8"/>
  <c r="BA69" i="8"/>
  <c r="BA86" i="8"/>
  <c r="BA10" i="8"/>
  <c r="BA90" i="8"/>
  <c r="BA71" i="8"/>
  <c r="BA37" i="8"/>
  <c r="BA92" i="8"/>
  <c r="BA8" i="8"/>
  <c r="BA5" i="8"/>
  <c r="BA72" i="8"/>
  <c r="BA94" i="8"/>
  <c r="BA12" i="8"/>
  <c r="BA40" i="8"/>
  <c r="BA75" i="8"/>
  <c r="BA44" i="8"/>
  <c r="BA58" i="8"/>
  <c r="BA30" i="8"/>
  <c r="BA76" i="8"/>
  <c r="BA55" i="8"/>
  <c r="BA104" i="8"/>
  <c r="BA105" i="8"/>
  <c r="BA107" i="8"/>
  <c r="BA108" i="8"/>
  <c r="BA110" i="8"/>
  <c r="BA111" i="8"/>
  <c r="BA19" i="8"/>
  <c r="BA46" i="8"/>
  <c r="BA112" i="8"/>
  <c r="BA113" i="8"/>
  <c r="BA87" i="8"/>
  <c r="BA27" i="8"/>
  <c r="BA114" i="8"/>
  <c r="BA115" i="8"/>
  <c r="BA116" i="8"/>
  <c r="BA28" i="8"/>
  <c r="BA117" i="8"/>
  <c r="BA93" i="8"/>
  <c r="BA118" i="8"/>
  <c r="BA120" i="8"/>
  <c r="BA95" i="8"/>
  <c r="BA121" i="8"/>
  <c r="BA122" i="8"/>
  <c r="BA124" i="8"/>
  <c r="BA96" i="8"/>
  <c r="BA97" i="8"/>
  <c r="BA125" i="8"/>
  <c r="BA48" i="8"/>
  <c r="BA128" i="8"/>
  <c r="BA43" i="8"/>
  <c r="BA106" i="8"/>
  <c r="BA137" i="8"/>
  <c r="BA50" i="8"/>
  <c r="BA139" i="8"/>
  <c r="BA140" i="8"/>
  <c r="BA59" i="8"/>
  <c r="BA39" i="8"/>
  <c r="BA21" i="8"/>
  <c r="BA143" i="8"/>
  <c r="BA25" i="8"/>
  <c r="BA102" i="8"/>
  <c r="BA38" i="8"/>
  <c r="BA119" i="8"/>
  <c r="BA54" i="8"/>
  <c r="BA150" i="8"/>
  <c r="BA152" i="8"/>
  <c r="BA49" i="8"/>
  <c r="BA157" i="8"/>
  <c r="BA158" i="8"/>
  <c r="BA159" i="8"/>
  <c r="BA160" i="8"/>
  <c r="BA161" i="8"/>
  <c r="BA162" i="8"/>
  <c r="BA29" i="8"/>
  <c r="BA57" i="8"/>
  <c r="BA165" i="8"/>
  <c r="BA166" i="8"/>
  <c r="BA70" i="8"/>
  <c r="BA168" i="8"/>
  <c r="BA35" i="8"/>
  <c r="BA146" i="8"/>
  <c r="BA169" i="8"/>
  <c r="BA170" i="8"/>
  <c r="BA171" i="8"/>
  <c r="BA172" i="8"/>
  <c r="BA173" i="8"/>
  <c r="BA127" i="8"/>
  <c r="BA145" i="8"/>
  <c r="BA20" i="8"/>
  <c r="BA89" i="8"/>
  <c r="AZ3" i="8"/>
  <c r="AZ34" i="8"/>
  <c r="AZ14" i="8"/>
  <c r="AZ9" i="8"/>
  <c r="AZ52" i="8"/>
  <c r="AZ47" i="8"/>
  <c r="AZ31" i="8"/>
  <c r="AZ13" i="8"/>
  <c r="AZ51" i="8"/>
  <c r="AZ53" i="8"/>
  <c r="AZ41" i="8"/>
  <c r="AZ62" i="8"/>
  <c r="AZ67" i="8"/>
  <c r="AZ23" i="8"/>
  <c r="AZ7" i="8"/>
  <c r="AZ45" i="8"/>
  <c r="AZ68" i="8"/>
  <c r="AZ15" i="8"/>
  <c r="AZ24" i="8"/>
  <c r="AZ36" i="8"/>
  <c r="AZ4" i="8"/>
  <c r="AZ74" i="8"/>
  <c r="AZ80" i="8"/>
  <c r="AZ63" i="8"/>
  <c r="AZ22" i="8"/>
  <c r="AZ56" i="8"/>
  <c r="AZ2" i="8"/>
  <c r="AZ81" i="8"/>
  <c r="AZ11" i="8"/>
  <c r="AZ26" i="8"/>
  <c r="AZ82" i="8"/>
  <c r="AZ18" i="8"/>
  <c r="AZ83" i="8"/>
  <c r="AZ84" i="8"/>
  <c r="AZ32" i="8"/>
  <c r="AZ33" i="8"/>
  <c r="AZ6" i="8"/>
  <c r="AZ85" i="8"/>
  <c r="AZ69" i="8"/>
  <c r="AZ86" i="8"/>
  <c r="AZ10" i="8"/>
  <c r="AZ90" i="8"/>
  <c r="AZ71" i="8"/>
  <c r="AZ37" i="8"/>
  <c r="AZ92" i="8"/>
  <c r="AZ8" i="8"/>
  <c r="AZ5" i="8"/>
  <c r="AZ72" i="8"/>
  <c r="AZ94" i="8"/>
  <c r="AZ12" i="8"/>
  <c r="AZ40" i="8"/>
  <c r="AZ75" i="8"/>
  <c r="AZ44" i="8"/>
  <c r="AZ58" i="8"/>
  <c r="AZ30" i="8"/>
  <c r="AZ76" i="8"/>
  <c r="AZ55" i="8"/>
  <c r="AZ104" i="8"/>
  <c r="AZ105" i="8"/>
  <c r="AZ107" i="8"/>
  <c r="AZ108" i="8"/>
  <c r="AZ110" i="8"/>
  <c r="AZ111" i="8"/>
  <c r="AZ19" i="8"/>
  <c r="AZ46" i="8"/>
  <c r="AZ112" i="8"/>
  <c r="AZ113" i="8"/>
  <c r="AZ87" i="8"/>
  <c r="AZ27" i="8"/>
  <c r="AZ114" i="8"/>
  <c r="AZ115" i="8"/>
  <c r="AZ116" i="8"/>
  <c r="AZ28" i="8"/>
  <c r="AZ117" i="8"/>
  <c r="AZ93" i="8"/>
  <c r="AZ118" i="8"/>
  <c r="AZ120" i="8"/>
  <c r="AZ95" i="8"/>
  <c r="AZ121" i="8"/>
  <c r="AZ122" i="8"/>
  <c r="AZ124" i="8"/>
  <c r="AZ96" i="8"/>
  <c r="AZ97" i="8"/>
  <c r="AZ125" i="8"/>
  <c r="AZ48" i="8"/>
  <c r="AZ128" i="8"/>
  <c r="AZ43" i="8"/>
  <c r="AZ106" i="8"/>
  <c r="AZ137" i="8"/>
  <c r="AZ50" i="8"/>
  <c r="AZ139" i="8"/>
  <c r="AZ140" i="8"/>
  <c r="AZ59" i="8"/>
  <c r="AZ39" i="8"/>
  <c r="AZ21" i="8"/>
  <c r="AZ143" i="8"/>
  <c r="AZ25" i="8"/>
  <c r="AZ102" i="8"/>
  <c r="AZ38" i="8"/>
  <c r="AZ119" i="8"/>
  <c r="AZ54" i="8"/>
  <c r="AZ150" i="8"/>
  <c r="AZ152" i="8"/>
  <c r="AZ49" i="8"/>
  <c r="AZ157" i="8"/>
  <c r="AZ158" i="8"/>
  <c r="AZ159" i="8"/>
  <c r="AZ160" i="8"/>
  <c r="AZ161" i="8"/>
  <c r="AZ162" i="8"/>
  <c r="AZ29" i="8"/>
  <c r="AZ57" i="8"/>
  <c r="AZ165" i="8"/>
  <c r="AZ166" i="8"/>
  <c r="AZ70" i="8"/>
  <c r="AZ168" i="8"/>
  <c r="AZ35" i="8"/>
  <c r="AZ146" i="8"/>
  <c r="AZ169" i="8"/>
  <c r="AZ170" i="8"/>
  <c r="AZ171" i="8"/>
  <c r="AZ172" i="8"/>
  <c r="AZ173" i="8"/>
  <c r="AZ127" i="8"/>
  <c r="AZ145" i="8"/>
  <c r="AZ20" i="8"/>
  <c r="AZ89" i="8"/>
  <c r="AY3" i="8"/>
  <c r="AY34" i="8"/>
  <c r="AY14" i="8"/>
  <c r="AY9" i="8"/>
  <c r="AY52" i="8"/>
  <c r="AY47" i="8"/>
  <c r="AY31" i="8"/>
  <c r="AY13" i="8"/>
  <c r="AY51" i="8"/>
  <c r="AY53" i="8"/>
  <c r="AY41" i="8"/>
  <c r="AY62" i="8"/>
  <c r="AY67" i="8"/>
  <c r="AY23" i="8"/>
  <c r="AY7" i="8"/>
  <c r="AY45" i="8"/>
  <c r="AY68" i="8"/>
  <c r="AY15" i="8"/>
  <c r="AY24" i="8"/>
  <c r="AY36" i="8"/>
  <c r="AY4" i="8"/>
  <c r="AY74" i="8"/>
  <c r="AY80" i="8"/>
  <c r="AY63" i="8"/>
  <c r="AY22" i="8"/>
  <c r="AY56" i="8"/>
  <c r="AY2" i="8"/>
  <c r="AY81" i="8"/>
  <c r="AY11" i="8"/>
  <c r="AY26" i="8"/>
  <c r="AY82" i="8"/>
  <c r="AY18" i="8"/>
  <c r="AY83" i="8"/>
  <c r="AY84" i="8"/>
  <c r="AY32" i="8"/>
  <c r="AY33" i="8"/>
  <c r="AY6" i="8"/>
  <c r="AY85" i="8"/>
  <c r="AY69" i="8"/>
  <c r="AY86" i="8"/>
  <c r="AY10" i="8"/>
  <c r="AY90" i="8"/>
  <c r="AY71" i="8"/>
  <c r="AY37" i="8"/>
  <c r="AY92" i="8"/>
  <c r="AY8" i="8"/>
  <c r="AY5" i="8"/>
  <c r="AY72" i="8"/>
  <c r="AY94" i="8"/>
  <c r="AY12" i="8"/>
  <c r="AY40" i="8"/>
  <c r="AY75" i="8"/>
  <c r="AY44" i="8"/>
  <c r="AY58" i="8"/>
  <c r="AY30" i="8"/>
  <c r="AY76" i="8"/>
  <c r="AY55" i="8"/>
  <c r="AY104" i="8"/>
  <c r="AY105" i="8"/>
  <c r="AY107" i="8"/>
  <c r="AY108" i="8"/>
  <c r="AY110" i="8"/>
  <c r="AY111" i="8"/>
  <c r="AY19" i="8"/>
  <c r="AY46" i="8"/>
  <c r="AY112" i="8"/>
  <c r="AY113" i="8"/>
  <c r="AY87" i="8"/>
  <c r="AY27" i="8"/>
  <c r="AY114" i="8"/>
  <c r="AY115" i="8"/>
  <c r="AY116" i="8"/>
  <c r="AY28" i="8"/>
  <c r="AY117" i="8"/>
  <c r="AY93" i="8"/>
  <c r="AY118" i="8"/>
  <c r="AY120" i="8"/>
  <c r="AY95" i="8"/>
  <c r="AY121" i="8"/>
  <c r="AY122" i="8"/>
  <c r="AY124" i="8"/>
  <c r="AY96" i="8"/>
  <c r="AY97" i="8"/>
  <c r="AY125" i="8"/>
  <c r="AY48" i="8"/>
  <c r="AY128" i="8"/>
  <c r="AY43" i="8"/>
  <c r="AY106" i="8"/>
  <c r="AY137" i="8"/>
  <c r="AY50" i="8"/>
  <c r="AY139" i="8"/>
  <c r="AY140" i="8"/>
  <c r="AY59" i="8"/>
  <c r="AY39" i="8"/>
  <c r="AY21" i="8"/>
  <c r="AY143" i="8"/>
  <c r="AY25" i="8"/>
  <c r="AY102" i="8"/>
  <c r="AY38" i="8"/>
  <c r="AY119" i="8"/>
  <c r="AY54" i="8"/>
  <c r="AY150" i="8"/>
  <c r="AY152" i="8"/>
  <c r="AY49" i="8"/>
  <c r="AY157" i="8"/>
  <c r="AY158" i="8"/>
  <c r="AY159" i="8"/>
  <c r="AY160" i="8"/>
  <c r="AY161" i="8"/>
  <c r="AY162" i="8"/>
  <c r="AY29" i="8"/>
  <c r="AY57" i="8"/>
  <c r="AY165" i="8"/>
  <c r="AY166" i="8"/>
  <c r="AY70" i="8"/>
  <c r="AY168" i="8"/>
  <c r="AY35" i="8"/>
  <c r="AY146" i="8"/>
  <c r="AY169" i="8"/>
  <c r="AY170" i="8"/>
  <c r="AY171" i="8"/>
  <c r="AY172" i="8"/>
  <c r="AY173" i="8"/>
  <c r="AY127" i="8"/>
  <c r="AY145" i="8"/>
  <c r="AY20" i="8"/>
  <c r="AY89" i="8"/>
  <c r="AX3" i="8"/>
  <c r="AX34" i="8"/>
  <c r="AX14" i="8"/>
  <c r="AX9" i="8"/>
  <c r="AX52" i="8"/>
  <c r="AX47" i="8"/>
  <c r="AX31" i="8"/>
  <c r="AX13" i="8"/>
  <c r="AX51" i="8"/>
  <c r="AX53" i="8"/>
  <c r="AX41" i="8"/>
  <c r="AX62" i="8"/>
  <c r="AX67" i="8"/>
  <c r="AX23" i="8"/>
  <c r="AX7" i="8"/>
  <c r="AX45" i="8"/>
  <c r="AX68" i="8"/>
  <c r="AX15" i="8"/>
  <c r="AX24" i="8"/>
  <c r="AX36" i="8"/>
  <c r="AX4" i="8"/>
  <c r="AX74" i="8"/>
  <c r="AX80" i="8"/>
  <c r="AX63" i="8"/>
  <c r="AX22" i="8"/>
  <c r="AX56" i="8"/>
  <c r="AX2" i="8"/>
  <c r="AX81" i="8"/>
  <c r="AX11" i="8"/>
  <c r="AX26" i="8"/>
  <c r="AX82" i="8"/>
  <c r="AX18" i="8"/>
  <c r="AX83" i="8"/>
  <c r="AX84" i="8"/>
  <c r="AX32" i="8"/>
  <c r="AX33" i="8"/>
  <c r="AX6" i="8"/>
  <c r="AX85" i="8"/>
  <c r="AX69" i="8"/>
  <c r="AX86" i="8"/>
  <c r="AX10" i="8"/>
  <c r="AX90" i="8"/>
  <c r="AX71" i="8"/>
  <c r="AX37" i="8"/>
  <c r="AX92" i="8"/>
  <c r="AX8" i="8"/>
  <c r="AX5" i="8"/>
  <c r="AX72" i="8"/>
  <c r="AX94" i="8"/>
  <c r="AX12" i="8"/>
  <c r="AX40" i="8"/>
  <c r="AX75" i="8"/>
  <c r="AX44" i="8"/>
  <c r="AX58" i="8"/>
  <c r="AX30" i="8"/>
  <c r="AX76" i="8"/>
  <c r="AX55" i="8"/>
  <c r="AX104" i="8"/>
  <c r="AX105" i="8"/>
  <c r="AX107" i="8"/>
  <c r="AX108" i="8"/>
  <c r="AX110" i="8"/>
  <c r="AX111" i="8"/>
  <c r="AX19" i="8"/>
  <c r="AX46" i="8"/>
  <c r="AX112" i="8"/>
  <c r="AX113" i="8"/>
  <c r="AX87" i="8"/>
  <c r="AX27" i="8"/>
  <c r="AX114" i="8"/>
  <c r="AX115" i="8"/>
  <c r="AX116" i="8"/>
  <c r="AX28" i="8"/>
  <c r="AX117" i="8"/>
  <c r="AX93" i="8"/>
  <c r="AX118" i="8"/>
  <c r="AX120" i="8"/>
  <c r="AX95" i="8"/>
  <c r="AX121" i="8"/>
  <c r="AX122" i="8"/>
  <c r="AX124" i="8"/>
  <c r="AX96" i="8"/>
  <c r="AX97" i="8"/>
  <c r="AX125" i="8"/>
  <c r="AX48" i="8"/>
  <c r="AX128" i="8"/>
  <c r="AX43" i="8"/>
  <c r="AX106" i="8"/>
  <c r="AX137" i="8"/>
  <c r="AX50" i="8"/>
  <c r="AX139" i="8"/>
  <c r="AX140" i="8"/>
  <c r="AX59" i="8"/>
  <c r="AX39" i="8"/>
  <c r="AX21" i="8"/>
  <c r="AX143" i="8"/>
  <c r="AX25" i="8"/>
  <c r="AX102" i="8"/>
  <c r="AX38" i="8"/>
  <c r="AX119" i="8"/>
  <c r="AX54" i="8"/>
  <c r="AX150" i="8"/>
  <c r="AX152" i="8"/>
  <c r="AX49" i="8"/>
  <c r="AX157" i="8"/>
  <c r="AX158" i="8"/>
  <c r="AX159" i="8"/>
  <c r="AX160" i="8"/>
  <c r="AX161" i="8"/>
  <c r="AX162" i="8"/>
  <c r="AX29" i="8"/>
  <c r="AX57" i="8"/>
  <c r="AX165" i="8"/>
  <c r="AX166" i="8"/>
  <c r="AX70" i="8"/>
  <c r="AX168" i="8"/>
  <c r="AX35" i="8"/>
  <c r="AX146" i="8"/>
  <c r="AX169" i="8"/>
  <c r="AX170" i="8"/>
  <c r="AX171" i="8"/>
  <c r="AX172" i="8"/>
  <c r="AX173" i="8"/>
  <c r="AX127" i="8"/>
  <c r="AX145" i="8"/>
  <c r="AX20" i="8"/>
  <c r="AX89" i="8"/>
  <c r="AW3" i="8"/>
  <c r="AW34" i="8"/>
  <c r="AW14" i="8"/>
  <c r="AW9" i="8"/>
  <c r="AW52" i="8"/>
  <c r="AW47" i="8"/>
  <c r="AW31" i="8"/>
  <c r="AW13" i="8"/>
  <c r="AW51" i="8"/>
  <c r="AW53" i="8"/>
  <c r="AW41" i="8"/>
  <c r="AW62" i="8"/>
  <c r="AW67" i="8"/>
  <c r="AW23" i="8"/>
  <c r="AW7" i="8"/>
  <c r="AW45" i="8"/>
  <c r="AW68" i="8"/>
  <c r="AW15" i="8"/>
  <c r="AW24" i="8"/>
  <c r="AW36" i="8"/>
  <c r="AW4" i="8"/>
  <c r="AW74" i="8"/>
  <c r="AW80" i="8"/>
  <c r="AW63" i="8"/>
  <c r="AW22" i="8"/>
  <c r="AW56" i="8"/>
  <c r="AW2" i="8"/>
  <c r="AW81" i="8"/>
  <c r="AW11" i="8"/>
  <c r="AW26" i="8"/>
  <c r="AW82" i="8"/>
  <c r="AW18" i="8"/>
  <c r="AW83" i="8"/>
  <c r="AW84" i="8"/>
  <c r="AW32" i="8"/>
  <c r="AW33" i="8"/>
  <c r="AW6" i="8"/>
  <c r="AW85" i="8"/>
  <c r="AW69" i="8"/>
  <c r="AW86" i="8"/>
  <c r="AW10" i="8"/>
  <c r="AW90" i="8"/>
  <c r="AW71" i="8"/>
  <c r="AW37" i="8"/>
  <c r="AW92" i="8"/>
  <c r="AW8" i="8"/>
  <c r="AW5" i="8"/>
  <c r="AW72" i="8"/>
  <c r="AW94" i="8"/>
  <c r="AW12" i="8"/>
  <c r="AW40" i="8"/>
  <c r="AW75" i="8"/>
  <c r="AW44" i="8"/>
  <c r="AW58" i="8"/>
  <c r="AW30" i="8"/>
  <c r="AW76" i="8"/>
  <c r="AW55" i="8"/>
  <c r="AW104" i="8"/>
  <c r="AW105" i="8"/>
  <c r="AW107" i="8"/>
  <c r="AW108" i="8"/>
  <c r="AW110" i="8"/>
  <c r="AW111" i="8"/>
  <c r="AW19" i="8"/>
  <c r="AW46" i="8"/>
  <c r="AW112" i="8"/>
  <c r="AW113" i="8"/>
  <c r="AW87" i="8"/>
  <c r="AW27" i="8"/>
  <c r="AW114" i="8"/>
  <c r="AW115" i="8"/>
  <c r="AW116" i="8"/>
  <c r="AW28" i="8"/>
  <c r="AW117" i="8"/>
  <c r="AW93" i="8"/>
  <c r="AW118" i="8"/>
  <c r="AW120" i="8"/>
  <c r="AW95" i="8"/>
  <c r="AW121" i="8"/>
  <c r="AW122" i="8"/>
  <c r="AW124" i="8"/>
  <c r="AW96" i="8"/>
  <c r="AW97" i="8"/>
  <c r="AW125" i="8"/>
  <c r="AW48" i="8"/>
  <c r="AW128" i="8"/>
  <c r="AW43" i="8"/>
  <c r="AW106" i="8"/>
  <c r="AW137" i="8"/>
  <c r="AW50" i="8"/>
  <c r="AW139" i="8"/>
  <c r="AW140" i="8"/>
  <c r="AW59" i="8"/>
  <c r="AW39" i="8"/>
  <c r="AW21" i="8"/>
  <c r="AW143" i="8"/>
  <c r="AW25" i="8"/>
  <c r="AW102" i="8"/>
  <c r="AW38" i="8"/>
  <c r="AW119" i="8"/>
  <c r="AW54" i="8"/>
  <c r="AW150" i="8"/>
  <c r="AW152" i="8"/>
  <c r="AW49" i="8"/>
  <c r="AW157" i="8"/>
  <c r="AW158" i="8"/>
  <c r="AW159" i="8"/>
  <c r="AW160" i="8"/>
  <c r="AW161" i="8"/>
  <c r="AW162" i="8"/>
  <c r="AW29" i="8"/>
  <c r="AW57" i="8"/>
  <c r="AW165" i="8"/>
  <c r="AW166" i="8"/>
  <c r="AW70" i="8"/>
  <c r="AW168" i="8"/>
  <c r="AW35" i="8"/>
  <c r="AW146" i="8"/>
  <c r="AW169" i="8"/>
  <c r="AW170" i="8"/>
  <c r="AW171" i="8"/>
  <c r="AW172" i="8"/>
  <c r="AW173" i="8"/>
  <c r="AW127" i="8"/>
  <c r="AW145" i="8"/>
  <c r="AW20" i="8"/>
  <c r="AW89" i="8"/>
  <c r="AV3" i="8"/>
  <c r="AV34" i="8"/>
  <c r="AV14" i="8"/>
  <c r="AV9" i="8"/>
  <c r="AV52" i="8"/>
  <c r="AV47" i="8"/>
  <c r="AV31" i="8"/>
  <c r="AV13" i="8"/>
  <c r="AV51" i="8"/>
  <c r="AV53" i="8"/>
  <c r="AV41" i="8"/>
  <c r="AV62" i="8"/>
  <c r="AV67" i="8"/>
  <c r="AV23" i="8"/>
  <c r="AV7" i="8"/>
  <c r="AV45" i="8"/>
  <c r="AV68" i="8"/>
  <c r="AV15" i="8"/>
  <c r="AV24" i="8"/>
  <c r="AV36" i="8"/>
  <c r="AV4" i="8"/>
  <c r="AV74" i="8"/>
  <c r="AV80" i="8"/>
  <c r="AV63" i="8"/>
  <c r="AV22" i="8"/>
  <c r="AV56" i="8"/>
  <c r="AV2" i="8"/>
  <c r="AV81" i="8"/>
  <c r="AV11" i="8"/>
  <c r="AV26" i="8"/>
  <c r="AV82" i="8"/>
  <c r="AV18" i="8"/>
  <c r="AV83" i="8"/>
  <c r="AV84" i="8"/>
  <c r="AV32" i="8"/>
  <c r="AV33" i="8"/>
  <c r="AV6" i="8"/>
  <c r="AV85" i="8"/>
  <c r="AV69" i="8"/>
  <c r="AV86" i="8"/>
  <c r="AV10" i="8"/>
  <c r="AV90" i="8"/>
  <c r="AV71" i="8"/>
  <c r="AV37" i="8"/>
  <c r="AV92" i="8"/>
  <c r="AV8" i="8"/>
  <c r="AV5" i="8"/>
  <c r="AV72" i="8"/>
  <c r="AV94" i="8"/>
  <c r="AV12" i="8"/>
  <c r="AV40" i="8"/>
  <c r="AV75" i="8"/>
  <c r="AV44" i="8"/>
  <c r="AV58" i="8"/>
  <c r="AV30" i="8"/>
  <c r="AV76" i="8"/>
  <c r="AV55" i="8"/>
  <c r="AV104" i="8"/>
  <c r="AV105" i="8"/>
  <c r="AV107" i="8"/>
  <c r="AV108" i="8"/>
  <c r="AV110" i="8"/>
  <c r="AV111" i="8"/>
  <c r="AV19" i="8"/>
  <c r="AV46" i="8"/>
  <c r="AV112" i="8"/>
  <c r="AV113" i="8"/>
  <c r="AV87" i="8"/>
  <c r="AV27" i="8"/>
  <c r="AV114" i="8"/>
  <c r="AV115" i="8"/>
  <c r="AV116" i="8"/>
  <c r="AV28" i="8"/>
  <c r="AV117" i="8"/>
  <c r="AV93" i="8"/>
  <c r="AV118" i="8"/>
  <c r="AV120" i="8"/>
  <c r="AV95" i="8"/>
  <c r="AV121" i="8"/>
  <c r="AV122" i="8"/>
  <c r="AV124" i="8"/>
  <c r="AV96" i="8"/>
  <c r="AV97" i="8"/>
  <c r="AV125" i="8"/>
  <c r="AV48" i="8"/>
  <c r="AV128" i="8"/>
  <c r="AV43" i="8"/>
  <c r="AV106" i="8"/>
  <c r="AV137" i="8"/>
  <c r="AV50" i="8"/>
  <c r="AV139" i="8"/>
  <c r="AV140" i="8"/>
  <c r="AV59" i="8"/>
  <c r="AV39" i="8"/>
  <c r="AV21" i="8"/>
  <c r="AV143" i="8"/>
  <c r="AV25" i="8"/>
  <c r="AV102" i="8"/>
  <c r="AV38" i="8"/>
  <c r="AV119" i="8"/>
  <c r="AV54" i="8"/>
  <c r="AV150" i="8"/>
  <c r="AV152" i="8"/>
  <c r="AV49" i="8"/>
  <c r="AV157" i="8"/>
  <c r="AV158" i="8"/>
  <c r="AV159" i="8"/>
  <c r="AV160" i="8"/>
  <c r="AV161" i="8"/>
  <c r="AV162" i="8"/>
  <c r="AV29" i="8"/>
  <c r="AV57" i="8"/>
  <c r="AV165" i="8"/>
  <c r="AV166" i="8"/>
  <c r="AV70" i="8"/>
  <c r="AV168" i="8"/>
  <c r="AV35" i="8"/>
  <c r="AV146" i="8"/>
  <c r="AV169" i="8"/>
  <c r="AV170" i="8"/>
  <c r="AV171" i="8"/>
  <c r="AV172" i="8"/>
  <c r="AV173" i="8"/>
  <c r="AV127" i="8"/>
  <c r="AV145" i="8"/>
  <c r="AV20" i="8"/>
  <c r="AV89" i="8"/>
  <c r="AU3" i="8"/>
  <c r="AU34" i="8"/>
  <c r="AU14" i="8"/>
  <c r="AU9" i="8"/>
  <c r="AU52" i="8"/>
  <c r="AU47" i="8"/>
  <c r="AU31" i="8"/>
  <c r="AU13" i="8"/>
  <c r="AU51" i="8"/>
  <c r="AU53" i="8"/>
  <c r="AU41" i="8"/>
  <c r="AU62" i="8"/>
  <c r="AU67" i="8"/>
  <c r="AU23" i="8"/>
  <c r="AU7" i="8"/>
  <c r="AU45" i="8"/>
  <c r="AU68" i="8"/>
  <c r="AU15" i="8"/>
  <c r="AU24" i="8"/>
  <c r="AU36" i="8"/>
  <c r="AU4" i="8"/>
  <c r="AU74" i="8"/>
  <c r="AU80" i="8"/>
  <c r="AU63" i="8"/>
  <c r="AU22" i="8"/>
  <c r="AU56" i="8"/>
  <c r="AU2" i="8"/>
  <c r="AU81" i="8"/>
  <c r="AU11" i="8"/>
  <c r="AU26" i="8"/>
  <c r="AU82" i="8"/>
  <c r="AU18" i="8"/>
  <c r="AU83" i="8"/>
  <c r="AU84" i="8"/>
  <c r="AU32" i="8"/>
  <c r="AU33" i="8"/>
  <c r="AU6" i="8"/>
  <c r="AU85" i="8"/>
  <c r="AU69" i="8"/>
  <c r="AU86" i="8"/>
  <c r="AU10" i="8"/>
  <c r="AU90" i="8"/>
  <c r="AU71" i="8"/>
  <c r="AU37" i="8"/>
  <c r="AU92" i="8"/>
  <c r="AU8" i="8"/>
  <c r="AU5" i="8"/>
  <c r="AU72" i="8"/>
  <c r="AU94" i="8"/>
  <c r="AU12" i="8"/>
  <c r="AU40" i="8"/>
  <c r="AU75" i="8"/>
  <c r="AU44" i="8"/>
  <c r="AU58" i="8"/>
  <c r="AU30" i="8"/>
  <c r="AU76" i="8"/>
  <c r="AU55" i="8"/>
  <c r="AU104" i="8"/>
  <c r="AU105" i="8"/>
  <c r="AU107" i="8"/>
  <c r="AU108" i="8"/>
  <c r="AU110" i="8"/>
  <c r="AU111" i="8"/>
  <c r="AU19" i="8"/>
  <c r="AU46" i="8"/>
  <c r="AU112" i="8"/>
  <c r="AU113" i="8"/>
  <c r="AU87" i="8"/>
  <c r="AU27" i="8"/>
  <c r="AU114" i="8"/>
  <c r="AU115" i="8"/>
  <c r="AU116" i="8"/>
  <c r="AU28" i="8"/>
  <c r="AU117" i="8"/>
  <c r="AU93" i="8"/>
  <c r="AU118" i="8"/>
  <c r="AU120" i="8"/>
  <c r="AU95" i="8"/>
  <c r="AU121" i="8"/>
  <c r="AU122" i="8"/>
  <c r="AU124" i="8"/>
  <c r="AU96" i="8"/>
  <c r="AU97" i="8"/>
  <c r="AU125" i="8"/>
  <c r="AU48" i="8"/>
  <c r="AU128" i="8"/>
  <c r="AU43" i="8"/>
  <c r="AU106" i="8"/>
  <c r="AU137" i="8"/>
  <c r="AU50" i="8"/>
  <c r="AU139" i="8"/>
  <c r="AU140" i="8"/>
  <c r="AU59" i="8"/>
  <c r="AU39" i="8"/>
  <c r="AU21" i="8"/>
  <c r="AU143" i="8"/>
  <c r="AU25" i="8"/>
  <c r="AU102" i="8"/>
  <c r="AU38" i="8"/>
  <c r="AU119" i="8"/>
  <c r="AU54" i="8"/>
  <c r="AU150" i="8"/>
  <c r="AU152" i="8"/>
  <c r="AU49" i="8"/>
  <c r="AU157" i="8"/>
  <c r="AU158" i="8"/>
  <c r="AU159" i="8"/>
  <c r="AU160" i="8"/>
  <c r="AU161" i="8"/>
  <c r="AU162" i="8"/>
  <c r="AU29" i="8"/>
  <c r="AU57" i="8"/>
  <c r="AU165" i="8"/>
  <c r="AU166" i="8"/>
  <c r="AU70" i="8"/>
  <c r="AU168" i="8"/>
  <c r="AU35" i="8"/>
  <c r="AU146" i="8"/>
  <c r="AU169" i="8"/>
  <c r="AU170" i="8"/>
  <c r="AU171" i="8"/>
  <c r="AU172" i="8"/>
  <c r="AU173" i="8"/>
  <c r="AU127" i="8"/>
  <c r="AU145" i="8"/>
  <c r="AU20" i="8"/>
  <c r="AU89" i="8"/>
  <c r="AT3" i="8"/>
  <c r="AT34" i="8"/>
  <c r="AT14" i="8"/>
  <c r="AT9" i="8"/>
  <c r="AT52" i="8"/>
  <c r="AT47" i="8"/>
  <c r="AT31" i="8"/>
  <c r="AT13" i="8"/>
  <c r="AT51" i="8"/>
  <c r="AT53" i="8"/>
  <c r="AT41" i="8"/>
  <c r="AT62" i="8"/>
  <c r="AT67" i="8"/>
  <c r="AT23" i="8"/>
  <c r="AT7" i="8"/>
  <c r="AT45" i="8"/>
  <c r="AT68" i="8"/>
  <c r="AT15" i="8"/>
  <c r="AT24" i="8"/>
  <c r="AT36" i="8"/>
  <c r="AT4" i="8"/>
  <c r="AT74" i="8"/>
  <c r="AT80" i="8"/>
  <c r="AT63" i="8"/>
  <c r="AT22" i="8"/>
  <c r="AT56" i="8"/>
  <c r="AT2" i="8"/>
  <c r="AT81" i="8"/>
  <c r="AT11" i="8"/>
  <c r="AT26" i="8"/>
  <c r="AT82" i="8"/>
  <c r="AT18" i="8"/>
  <c r="AT83" i="8"/>
  <c r="AT84" i="8"/>
  <c r="AT32" i="8"/>
  <c r="AT33" i="8"/>
  <c r="AT6" i="8"/>
  <c r="AT85" i="8"/>
  <c r="AT69" i="8"/>
  <c r="AT86" i="8"/>
  <c r="AT10" i="8"/>
  <c r="AT90" i="8"/>
  <c r="AT71" i="8"/>
  <c r="AT37" i="8"/>
  <c r="AT92" i="8"/>
  <c r="AT8" i="8"/>
  <c r="AT5" i="8"/>
  <c r="AT72" i="8"/>
  <c r="AT94" i="8"/>
  <c r="AT12" i="8"/>
  <c r="AT40" i="8"/>
  <c r="AT75" i="8"/>
  <c r="AT44" i="8"/>
  <c r="AT58" i="8"/>
  <c r="AT30" i="8"/>
  <c r="AT76" i="8"/>
  <c r="AT55" i="8"/>
  <c r="AT104" i="8"/>
  <c r="AT105" i="8"/>
  <c r="AT107" i="8"/>
  <c r="AT108" i="8"/>
  <c r="AT110" i="8"/>
  <c r="AT111" i="8"/>
  <c r="AT19" i="8"/>
  <c r="AT46" i="8"/>
  <c r="AT112" i="8"/>
  <c r="AT113" i="8"/>
  <c r="AT87" i="8"/>
  <c r="AT27" i="8"/>
  <c r="AT114" i="8"/>
  <c r="AT115" i="8"/>
  <c r="AT116" i="8"/>
  <c r="AT28" i="8"/>
  <c r="AT117" i="8"/>
  <c r="AT93" i="8"/>
  <c r="AT118" i="8"/>
  <c r="AT120" i="8"/>
  <c r="AT95" i="8"/>
  <c r="AT121" i="8"/>
  <c r="AT122" i="8"/>
  <c r="AT124" i="8"/>
  <c r="AT96" i="8"/>
  <c r="AT97" i="8"/>
  <c r="AT125" i="8"/>
  <c r="AT48" i="8"/>
  <c r="AT128" i="8"/>
  <c r="AT43" i="8"/>
  <c r="AT106" i="8"/>
  <c r="AT137" i="8"/>
  <c r="AT50" i="8"/>
  <c r="AT139" i="8"/>
  <c r="AT140" i="8"/>
  <c r="AT59" i="8"/>
  <c r="AT39" i="8"/>
  <c r="AT21" i="8"/>
  <c r="AT143" i="8"/>
  <c r="AT25" i="8"/>
  <c r="AT102" i="8"/>
  <c r="AT38" i="8"/>
  <c r="AT119" i="8"/>
  <c r="AT54" i="8"/>
  <c r="AT150" i="8"/>
  <c r="AT152" i="8"/>
  <c r="AT49" i="8"/>
  <c r="AT157" i="8"/>
  <c r="AT158" i="8"/>
  <c r="AT159" i="8"/>
  <c r="AT160" i="8"/>
  <c r="AT161" i="8"/>
  <c r="AT162" i="8"/>
  <c r="AT29" i="8"/>
  <c r="AT57" i="8"/>
  <c r="AT165" i="8"/>
  <c r="AT166" i="8"/>
  <c r="AT70" i="8"/>
  <c r="AT168" i="8"/>
  <c r="AT35" i="8"/>
  <c r="AT146" i="8"/>
  <c r="AT169" i="8"/>
  <c r="AT170" i="8"/>
  <c r="AT171" i="8"/>
  <c r="AT172" i="8"/>
  <c r="AT173" i="8"/>
  <c r="AT127" i="8"/>
  <c r="AT145" i="8"/>
  <c r="AT20" i="8"/>
  <c r="AT89" i="8"/>
  <c r="AS3" i="8"/>
  <c r="AS34" i="8"/>
  <c r="AS14" i="8"/>
  <c r="AS9" i="8"/>
  <c r="AS52" i="8"/>
  <c r="AS47" i="8"/>
  <c r="AS31" i="8"/>
  <c r="AS13" i="8"/>
  <c r="AS51" i="8"/>
  <c r="AS53" i="8"/>
  <c r="AS41" i="8"/>
  <c r="AS62" i="8"/>
  <c r="AS67" i="8"/>
  <c r="AS23" i="8"/>
  <c r="AS7" i="8"/>
  <c r="AS45" i="8"/>
  <c r="AS68" i="8"/>
  <c r="AS15" i="8"/>
  <c r="AS24" i="8"/>
  <c r="AS36" i="8"/>
  <c r="AS4" i="8"/>
  <c r="AS74" i="8"/>
  <c r="AS80" i="8"/>
  <c r="AS63" i="8"/>
  <c r="AS22" i="8"/>
  <c r="AS56" i="8"/>
  <c r="AS2" i="8"/>
  <c r="AS81" i="8"/>
  <c r="AS11" i="8"/>
  <c r="AS26" i="8"/>
  <c r="AS82" i="8"/>
  <c r="AS18" i="8"/>
  <c r="AS83" i="8"/>
  <c r="AS84" i="8"/>
  <c r="AS32" i="8"/>
  <c r="AS33" i="8"/>
  <c r="AS6" i="8"/>
  <c r="AS85" i="8"/>
  <c r="AS69" i="8"/>
  <c r="AS86" i="8"/>
  <c r="AS10" i="8"/>
  <c r="AS90" i="8"/>
  <c r="AS71" i="8"/>
  <c r="AS37" i="8"/>
  <c r="AS92" i="8"/>
  <c r="AS8" i="8"/>
  <c r="AS5" i="8"/>
  <c r="AS72" i="8"/>
  <c r="AS94" i="8"/>
  <c r="AS12" i="8"/>
  <c r="AS40" i="8"/>
  <c r="AS75" i="8"/>
  <c r="AS44" i="8"/>
  <c r="AS58" i="8"/>
  <c r="AS30" i="8"/>
  <c r="AS76" i="8"/>
  <c r="AS55" i="8"/>
  <c r="AS104" i="8"/>
  <c r="AS105" i="8"/>
  <c r="AS107" i="8"/>
  <c r="AS108" i="8"/>
  <c r="AS110" i="8"/>
  <c r="AS111" i="8"/>
  <c r="AS19" i="8"/>
  <c r="AS46" i="8"/>
  <c r="AS112" i="8"/>
  <c r="AS113" i="8"/>
  <c r="AS87" i="8"/>
  <c r="AS27" i="8"/>
  <c r="AS114" i="8"/>
  <c r="AS115" i="8"/>
  <c r="AS116" i="8"/>
  <c r="AS28" i="8"/>
  <c r="AS117" i="8"/>
  <c r="AS93" i="8"/>
  <c r="AS118" i="8"/>
  <c r="AS120" i="8"/>
  <c r="AS95" i="8"/>
  <c r="AS121" i="8"/>
  <c r="AS122" i="8"/>
  <c r="AS124" i="8"/>
  <c r="AS96" i="8"/>
  <c r="AS97" i="8"/>
  <c r="AS125" i="8"/>
  <c r="AS48" i="8"/>
  <c r="AS128" i="8"/>
  <c r="AS43" i="8"/>
  <c r="AS106" i="8"/>
  <c r="AS137" i="8"/>
  <c r="AS50" i="8"/>
  <c r="AS139" i="8"/>
  <c r="AS140" i="8"/>
  <c r="AS59" i="8"/>
  <c r="AS39" i="8"/>
  <c r="AS21" i="8"/>
  <c r="AS143" i="8"/>
  <c r="AS25" i="8"/>
  <c r="AS102" i="8"/>
  <c r="AS38" i="8"/>
  <c r="AS119" i="8"/>
  <c r="AS54" i="8"/>
  <c r="AS150" i="8"/>
  <c r="AS152" i="8"/>
  <c r="AS49" i="8"/>
  <c r="AS157" i="8"/>
  <c r="AS158" i="8"/>
  <c r="AS159" i="8"/>
  <c r="AS160" i="8"/>
  <c r="AS161" i="8"/>
  <c r="AS162" i="8"/>
  <c r="AS29" i="8"/>
  <c r="AS57" i="8"/>
  <c r="AS165" i="8"/>
  <c r="AS166" i="8"/>
  <c r="AS70" i="8"/>
  <c r="AS168" i="8"/>
  <c r="AS35" i="8"/>
  <c r="AS146" i="8"/>
  <c r="AS169" i="8"/>
  <c r="AS170" i="8"/>
  <c r="AS171" i="8"/>
  <c r="AS172" i="8"/>
  <c r="AS173" i="8"/>
  <c r="AS127" i="8"/>
  <c r="AS145" i="8"/>
  <c r="AS20" i="8"/>
  <c r="AS89" i="8"/>
  <c r="AR3" i="8"/>
  <c r="AR34" i="8"/>
  <c r="AR14" i="8"/>
  <c r="AR9" i="8"/>
  <c r="AR52" i="8"/>
  <c r="AR47" i="8"/>
  <c r="AR31" i="8"/>
  <c r="AR13" i="8"/>
  <c r="AR51" i="8"/>
  <c r="AR53" i="8"/>
  <c r="AR41" i="8"/>
  <c r="AR62" i="8"/>
  <c r="AR67" i="8"/>
  <c r="AR23" i="8"/>
  <c r="AR7" i="8"/>
  <c r="AR45" i="8"/>
  <c r="AR68" i="8"/>
  <c r="AR15" i="8"/>
  <c r="AR24" i="8"/>
  <c r="AR36" i="8"/>
  <c r="AR4" i="8"/>
  <c r="AR74" i="8"/>
  <c r="AR80" i="8"/>
  <c r="AR63" i="8"/>
  <c r="AR22" i="8"/>
  <c r="AR56" i="8"/>
  <c r="AR2" i="8"/>
  <c r="AR81" i="8"/>
  <c r="AR11" i="8"/>
  <c r="AR26" i="8"/>
  <c r="AR82" i="8"/>
  <c r="AR18" i="8"/>
  <c r="AR83" i="8"/>
  <c r="AR84" i="8"/>
  <c r="AR32" i="8"/>
  <c r="AR33" i="8"/>
  <c r="AR6" i="8"/>
  <c r="AR85" i="8"/>
  <c r="AR69" i="8"/>
  <c r="AR86" i="8"/>
  <c r="AR10" i="8"/>
  <c r="AR90" i="8"/>
  <c r="AR71" i="8"/>
  <c r="AR37" i="8"/>
  <c r="AR92" i="8"/>
  <c r="AR8" i="8"/>
  <c r="AR5" i="8"/>
  <c r="AR72" i="8"/>
  <c r="AR94" i="8"/>
  <c r="AR12" i="8"/>
  <c r="AR40" i="8"/>
  <c r="AR75" i="8"/>
  <c r="AR44" i="8"/>
  <c r="AR58" i="8"/>
  <c r="AR30" i="8"/>
  <c r="AR76" i="8"/>
  <c r="AR55" i="8"/>
  <c r="AR104" i="8"/>
  <c r="AR105" i="8"/>
  <c r="AR107" i="8"/>
  <c r="AR108" i="8"/>
  <c r="AR110" i="8"/>
  <c r="AR111" i="8"/>
  <c r="AR19" i="8"/>
  <c r="AR46" i="8"/>
  <c r="AR112" i="8"/>
  <c r="AR113" i="8"/>
  <c r="AR87" i="8"/>
  <c r="AR27" i="8"/>
  <c r="AR114" i="8"/>
  <c r="AR115" i="8"/>
  <c r="AR116" i="8"/>
  <c r="AR28" i="8"/>
  <c r="AR117" i="8"/>
  <c r="AR93" i="8"/>
  <c r="AR118" i="8"/>
  <c r="AR120" i="8"/>
  <c r="AR95" i="8"/>
  <c r="AR121" i="8"/>
  <c r="AR122" i="8"/>
  <c r="AR124" i="8"/>
  <c r="AR96" i="8"/>
  <c r="AR97" i="8"/>
  <c r="AR125" i="8"/>
  <c r="AR48" i="8"/>
  <c r="AR128" i="8"/>
  <c r="AR43" i="8"/>
  <c r="AR106" i="8"/>
  <c r="AR137" i="8"/>
  <c r="AR50" i="8"/>
  <c r="AR139" i="8"/>
  <c r="AR140" i="8"/>
  <c r="AR59" i="8"/>
  <c r="AR39" i="8"/>
  <c r="AR21" i="8"/>
  <c r="AR143" i="8"/>
  <c r="AR25" i="8"/>
  <c r="AR102" i="8"/>
  <c r="AR38" i="8"/>
  <c r="AR119" i="8"/>
  <c r="AR54" i="8"/>
  <c r="AR150" i="8"/>
  <c r="AR152" i="8"/>
  <c r="AR49" i="8"/>
  <c r="AR157" i="8"/>
  <c r="AR158" i="8"/>
  <c r="AR159" i="8"/>
  <c r="AR160" i="8"/>
  <c r="AR161" i="8"/>
  <c r="AR162" i="8"/>
  <c r="AR29" i="8"/>
  <c r="AR57" i="8"/>
  <c r="AR165" i="8"/>
  <c r="AR166" i="8"/>
  <c r="AR70" i="8"/>
  <c r="AR168" i="8"/>
  <c r="AR35" i="8"/>
  <c r="AR146" i="8"/>
  <c r="AR169" i="8"/>
  <c r="AR170" i="8"/>
  <c r="AR171" i="8"/>
  <c r="AR172" i="8"/>
  <c r="AR173" i="8"/>
  <c r="AR127" i="8"/>
  <c r="AR145" i="8"/>
  <c r="AR20" i="8"/>
  <c r="AR89" i="8"/>
  <c r="AQ3" i="8"/>
  <c r="AQ34" i="8"/>
  <c r="AQ14" i="8"/>
  <c r="AQ9" i="8"/>
  <c r="AQ52" i="8"/>
  <c r="AQ47" i="8"/>
  <c r="AQ31" i="8"/>
  <c r="AQ13" i="8"/>
  <c r="AQ51" i="8"/>
  <c r="AQ53" i="8"/>
  <c r="AQ41" i="8"/>
  <c r="AQ62" i="8"/>
  <c r="AQ67" i="8"/>
  <c r="AQ23" i="8"/>
  <c r="AQ7" i="8"/>
  <c r="AQ45" i="8"/>
  <c r="AQ68" i="8"/>
  <c r="AQ15" i="8"/>
  <c r="AQ24" i="8"/>
  <c r="AQ36" i="8"/>
  <c r="AQ4" i="8"/>
  <c r="AQ74" i="8"/>
  <c r="AQ80" i="8"/>
  <c r="AQ63" i="8"/>
  <c r="AQ22" i="8"/>
  <c r="AQ56" i="8"/>
  <c r="AQ2" i="8"/>
  <c r="AQ81" i="8"/>
  <c r="AQ11" i="8"/>
  <c r="AQ26" i="8"/>
  <c r="AQ82" i="8"/>
  <c r="AQ18" i="8"/>
  <c r="AQ83" i="8"/>
  <c r="AQ84" i="8"/>
  <c r="AQ32" i="8"/>
  <c r="AQ33" i="8"/>
  <c r="AQ6" i="8"/>
  <c r="AQ85" i="8"/>
  <c r="AQ69" i="8"/>
  <c r="AQ86" i="8"/>
  <c r="AQ10" i="8"/>
  <c r="AQ90" i="8"/>
  <c r="AQ71" i="8"/>
  <c r="AQ37" i="8"/>
  <c r="AQ92" i="8"/>
  <c r="AQ8" i="8"/>
  <c r="AQ5" i="8"/>
  <c r="AQ72" i="8"/>
  <c r="AQ94" i="8"/>
  <c r="AQ12" i="8"/>
  <c r="AQ40" i="8"/>
  <c r="AQ75" i="8"/>
  <c r="AQ44" i="8"/>
  <c r="AQ58" i="8"/>
  <c r="AQ30" i="8"/>
  <c r="AQ76" i="8"/>
  <c r="AQ55" i="8"/>
  <c r="AQ104" i="8"/>
  <c r="AQ105" i="8"/>
  <c r="AQ107" i="8"/>
  <c r="AQ108" i="8"/>
  <c r="AQ110" i="8"/>
  <c r="AQ111" i="8"/>
  <c r="AQ19" i="8"/>
  <c r="AQ46" i="8"/>
  <c r="AQ112" i="8"/>
  <c r="AQ113" i="8"/>
  <c r="AQ87" i="8"/>
  <c r="AQ27" i="8"/>
  <c r="AQ114" i="8"/>
  <c r="AQ115" i="8"/>
  <c r="AQ116" i="8"/>
  <c r="AQ28" i="8"/>
  <c r="AQ117" i="8"/>
  <c r="AQ93" i="8"/>
  <c r="AQ118" i="8"/>
  <c r="AQ120" i="8"/>
  <c r="AQ95" i="8"/>
  <c r="AQ121" i="8"/>
  <c r="AQ122" i="8"/>
  <c r="AQ124" i="8"/>
  <c r="AQ96" i="8"/>
  <c r="AQ97" i="8"/>
  <c r="AQ125" i="8"/>
  <c r="AQ48" i="8"/>
  <c r="AQ128" i="8"/>
  <c r="AQ43" i="8"/>
  <c r="AQ106" i="8"/>
  <c r="AQ137" i="8"/>
  <c r="AQ50" i="8"/>
  <c r="AQ139" i="8"/>
  <c r="AQ140" i="8"/>
  <c r="AQ59" i="8"/>
  <c r="AQ39" i="8"/>
  <c r="AQ21" i="8"/>
  <c r="AQ143" i="8"/>
  <c r="AQ25" i="8"/>
  <c r="AQ102" i="8"/>
  <c r="AQ38" i="8"/>
  <c r="AQ119" i="8"/>
  <c r="AQ54" i="8"/>
  <c r="AQ150" i="8"/>
  <c r="AQ152" i="8"/>
  <c r="AQ49" i="8"/>
  <c r="AQ157" i="8"/>
  <c r="AQ158" i="8"/>
  <c r="AQ159" i="8"/>
  <c r="AQ160" i="8"/>
  <c r="AQ161" i="8"/>
  <c r="AQ162" i="8"/>
  <c r="AQ29" i="8"/>
  <c r="AQ57" i="8"/>
  <c r="AQ165" i="8"/>
  <c r="AQ166" i="8"/>
  <c r="AQ70" i="8"/>
  <c r="AQ168" i="8"/>
  <c r="AQ35" i="8"/>
  <c r="AQ146" i="8"/>
  <c r="AQ169" i="8"/>
  <c r="AQ170" i="8"/>
  <c r="AQ171" i="8"/>
  <c r="AQ172" i="8"/>
  <c r="AQ173" i="8"/>
  <c r="AQ127" i="8"/>
  <c r="AQ145" i="8"/>
  <c r="AQ20" i="8"/>
  <c r="AQ89" i="8"/>
  <c r="AP3" i="8"/>
  <c r="AP34" i="8"/>
  <c r="AP14" i="8"/>
  <c r="AP9" i="8"/>
  <c r="AP52" i="8"/>
  <c r="AP47" i="8"/>
  <c r="AP31" i="8"/>
  <c r="AP13" i="8"/>
  <c r="AP51" i="8"/>
  <c r="AP53" i="8"/>
  <c r="AP41" i="8"/>
  <c r="AP62" i="8"/>
  <c r="AP67" i="8"/>
  <c r="AP23" i="8"/>
  <c r="AP7" i="8"/>
  <c r="AP45" i="8"/>
  <c r="AP68" i="8"/>
  <c r="AP15" i="8"/>
  <c r="AP24" i="8"/>
  <c r="AP36" i="8"/>
  <c r="AP4" i="8"/>
  <c r="AP74" i="8"/>
  <c r="AP80" i="8"/>
  <c r="AP63" i="8"/>
  <c r="AP22" i="8"/>
  <c r="AP56" i="8"/>
  <c r="AP2" i="8"/>
  <c r="AP81" i="8"/>
  <c r="AP11" i="8"/>
  <c r="AP26" i="8"/>
  <c r="AP82" i="8"/>
  <c r="AP18" i="8"/>
  <c r="AP83" i="8"/>
  <c r="AP84" i="8"/>
  <c r="AP32" i="8"/>
  <c r="AP33" i="8"/>
  <c r="AP6" i="8"/>
  <c r="AP85" i="8"/>
  <c r="AP69" i="8"/>
  <c r="AP86" i="8"/>
  <c r="AP10" i="8"/>
  <c r="AP90" i="8"/>
  <c r="AP71" i="8"/>
  <c r="AP37" i="8"/>
  <c r="AP92" i="8"/>
  <c r="AP8" i="8"/>
  <c r="AP5" i="8"/>
  <c r="AP72" i="8"/>
  <c r="AP94" i="8"/>
  <c r="AP12" i="8"/>
  <c r="AP40" i="8"/>
  <c r="AP75" i="8"/>
  <c r="AP44" i="8"/>
  <c r="AP58" i="8"/>
  <c r="AP30" i="8"/>
  <c r="AP76" i="8"/>
  <c r="AP55" i="8"/>
  <c r="AP104" i="8"/>
  <c r="AP105" i="8"/>
  <c r="AP107" i="8"/>
  <c r="AP108" i="8"/>
  <c r="AP110" i="8"/>
  <c r="AP111" i="8"/>
  <c r="AP19" i="8"/>
  <c r="AP46" i="8"/>
  <c r="AP112" i="8"/>
  <c r="AP113" i="8"/>
  <c r="AP87" i="8"/>
  <c r="AP27" i="8"/>
  <c r="AP114" i="8"/>
  <c r="AP115" i="8"/>
  <c r="AP116" i="8"/>
  <c r="AP28" i="8"/>
  <c r="AP117" i="8"/>
  <c r="AP93" i="8"/>
  <c r="AP118" i="8"/>
  <c r="AP120" i="8"/>
  <c r="AP95" i="8"/>
  <c r="AP121" i="8"/>
  <c r="AP122" i="8"/>
  <c r="AP124" i="8"/>
  <c r="AP96" i="8"/>
  <c r="AP97" i="8"/>
  <c r="AP125" i="8"/>
  <c r="AP48" i="8"/>
  <c r="AP128" i="8"/>
  <c r="AP43" i="8"/>
  <c r="AP106" i="8"/>
  <c r="AP137" i="8"/>
  <c r="AP50" i="8"/>
  <c r="AP139" i="8"/>
  <c r="AP140" i="8"/>
  <c r="AP59" i="8"/>
  <c r="AP39" i="8"/>
  <c r="AP21" i="8"/>
  <c r="AP143" i="8"/>
  <c r="AP25" i="8"/>
  <c r="AP102" i="8"/>
  <c r="AP38" i="8"/>
  <c r="AP119" i="8"/>
  <c r="AP54" i="8"/>
  <c r="AP150" i="8"/>
  <c r="AP152" i="8"/>
  <c r="AP49" i="8"/>
  <c r="AP157" i="8"/>
  <c r="AP158" i="8"/>
  <c r="AP159" i="8"/>
  <c r="AP160" i="8"/>
  <c r="AP161" i="8"/>
  <c r="AP162" i="8"/>
  <c r="AP29" i="8"/>
  <c r="AP57" i="8"/>
  <c r="AP165" i="8"/>
  <c r="AP166" i="8"/>
  <c r="AP70" i="8"/>
  <c r="AP168" i="8"/>
  <c r="AP35" i="8"/>
  <c r="AP146" i="8"/>
  <c r="AP169" i="8"/>
  <c r="AP170" i="8"/>
  <c r="AP171" i="8"/>
  <c r="AP172" i="8"/>
  <c r="AP173" i="8"/>
  <c r="AP127" i="8"/>
  <c r="AP145" i="8"/>
  <c r="AP20" i="8"/>
  <c r="AP89" i="8"/>
  <c r="AO3" i="8"/>
  <c r="AO34" i="8"/>
  <c r="AO14" i="8"/>
  <c r="AO9" i="8"/>
  <c r="AO52" i="8"/>
  <c r="AO47" i="8"/>
  <c r="AO31" i="8"/>
  <c r="AO13" i="8"/>
  <c r="AO51" i="8"/>
  <c r="AO53" i="8"/>
  <c r="AO41" i="8"/>
  <c r="AO62" i="8"/>
  <c r="AO67" i="8"/>
  <c r="AO23" i="8"/>
  <c r="AO7" i="8"/>
  <c r="AO45" i="8"/>
  <c r="AO68" i="8"/>
  <c r="AO15" i="8"/>
  <c r="AO24" i="8"/>
  <c r="AO36" i="8"/>
  <c r="AO4" i="8"/>
  <c r="AO74" i="8"/>
  <c r="AO80" i="8"/>
  <c r="AO63" i="8"/>
  <c r="AO22" i="8"/>
  <c r="AO56" i="8"/>
  <c r="AO2" i="8"/>
  <c r="AO81" i="8"/>
  <c r="AO11" i="8"/>
  <c r="AO26" i="8"/>
  <c r="AO82" i="8"/>
  <c r="AO18" i="8"/>
  <c r="AO83" i="8"/>
  <c r="AO84" i="8"/>
  <c r="AO32" i="8"/>
  <c r="AO33" i="8"/>
  <c r="AO6" i="8"/>
  <c r="AO85" i="8"/>
  <c r="AO69" i="8"/>
  <c r="AO86" i="8"/>
  <c r="AO10" i="8"/>
  <c r="AO90" i="8"/>
  <c r="AO71" i="8"/>
  <c r="AO37" i="8"/>
  <c r="AO92" i="8"/>
  <c r="AO8" i="8"/>
  <c r="AO5" i="8"/>
  <c r="AO72" i="8"/>
  <c r="AO94" i="8"/>
  <c r="AO12" i="8"/>
  <c r="AO40" i="8"/>
  <c r="AO75" i="8"/>
  <c r="AO44" i="8"/>
  <c r="AO58" i="8"/>
  <c r="AO30" i="8"/>
  <c r="AO76" i="8"/>
  <c r="AO55" i="8"/>
  <c r="AO104" i="8"/>
  <c r="AO105" i="8"/>
  <c r="AO107" i="8"/>
  <c r="AO108" i="8"/>
  <c r="AO110" i="8"/>
  <c r="AO111" i="8"/>
  <c r="AO19" i="8"/>
  <c r="AO46" i="8"/>
  <c r="AO112" i="8"/>
  <c r="AO113" i="8"/>
  <c r="AO87" i="8"/>
  <c r="AO27" i="8"/>
  <c r="AO114" i="8"/>
  <c r="AO115" i="8"/>
  <c r="AO116" i="8"/>
  <c r="AO28" i="8"/>
  <c r="AO117" i="8"/>
  <c r="AO93" i="8"/>
  <c r="AO118" i="8"/>
  <c r="AO120" i="8"/>
  <c r="AO95" i="8"/>
  <c r="AO121" i="8"/>
  <c r="AO122" i="8"/>
  <c r="AO124" i="8"/>
  <c r="AO96" i="8"/>
  <c r="AO97" i="8"/>
  <c r="AO125" i="8"/>
  <c r="AO48" i="8"/>
  <c r="AO128" i="8"/>
  <c r="AO43" i="8"/>
  <c r="AO106" i="8"/>
  <c r="AO137" i="8"/>
  <c r="AO50" i="8"/>
  <c r="AO139" i="8"/>
  <c r="AO140" i="8"/>
  <c r="AO59" i="8"/>
  <c r="AO39" i="8"/>
  <c r="AO21" i="8"/>
  <c r="AO143" i="8"/>
  <c r="AO25" i="8"/>
  <c r="AO102" i="8"/>
  <c r="AO38" i="8"/>
  <c r="AO119" i="8"/>
  <c r="AO54" i="8"/>
  <c r="AO150" i="8"/>
  <c r="AO152" i="8"/>
  <c r="AO49" i="8"/>
  <c r="AO157" i="8"/>
  <c r="AO158" i="8"/>
  <c r="AO159" i="8"/>
  <c r="AO160" i="8"/>
  <c r="AO161" i="8"/>
  <c r="AO162" i="8"/>
  <c r="AO29" i="8"/>
  <c r="AO57" i="8"/>
  <c r="AO165" i="8"/>
  <c r="AO166" i="8"/>
  <c r="AO70" i="8"/>
  <c r="AO168" i="8"/>
  <c r="AO35" i="8"/>
  <c r="AO146" i="8"/>
  <c r="AO169" i="8"/>
  <c r="AO170" i="8"/>
  <c r="AO171" i="8"/>
  <c r="AO172" i="8"/>
  <c r="AO173" i="8"/>
  <c r="AO127" i="8"/>
  <c r="AO145" i="8"/>
  <c r="AO20" i="8"/>
  <c r="AO89" i="8"/>
  <c r="AN3" i="8"/>
  <c r="AN34" i="8"/>
  <c r="AN14" i="8"/>
  <c r="AN9" i="8"/>
  <c r="AN52" i="8"/>
  <c r="AN47" i="8"/>
  <c r="AN31" i="8"/>
  <c r="AN13" i="8"/>
  <c r="AN51" i="8"/>
  <c r="AN53" i="8"/>
  <c r="AN41" i="8"/>
  <c r="AN62" i="8"/>
  <c r="AN67" i="8"/>
  <c r="AN23" i="8"/>
  <c r="AN7" i="8"/>
  <c r="AN45" i="8"/>
  <c r="AN68" i="8"/>
  <c r="AN15" i="8"/>
  <c r="AN24" i="8"/>
  <c r="AN36" i="8"/>
  <c r="AN4" i="8"/>
  <c r="AN74" i="8"/>
  <c r="AN80" i="8"/>
  <c r="AN63" i="8"/>
  <c r="AN22" i="8"/>
  <c r="AN56" i="8"/>
  <c r="AN2" i="8"/>
  <c r="AN81" i="8"/>
  <c r="AN11" i="8"/>
  <c r="AN26" i="8"/>
  <c r="AN82" i="8"/>
  <c r="AN18" i="8"/>
  <c r="AN83" i="8"/>
  <c r="AN84" i="8"/>
  <c r="AN32" i="8"/>
  <c r="AN33" i="8"/>
  <c r="AN6" i="8"/>
  <c r="AN85" i="8"/>
  <c r="AN69" i="8"/>
  <c r="AN86" i="8"/>
  <c r="AN10" i="8"/>
  <c r="AN90" i="8"/>
  <c r="AN71" i="8"/>
  <c r="AN37" i="8"/>
  <c r="AN92" i="8"/>
  <c r="AN8" i="8"/>
  <c r="AN5" i="8"/>
  <c r="AN72" i="8"/>
  <c r="AN94" i="8"/>
  <c r="AN12" i="8"/>
  <c r="AN40" i="8"/>
  <c r="AN75" i="8"/>
  <c r="AN44" i="8"/>
  <c r="AN58" i="8"/>
  <c r="AN30" i="8"/>
  <c r="AN76" i="8"/>
  <c r="AN55" i="8"/>
  <c r="AN104" i="8"/>
  <c r="AN105" i="8"/>
  <c r="AN107" i="8"/>
  <c r="AN108" i="8"/>
  <c r="AN110" i="8"/>
  <c r="AN111" i="8"/>
  <c r="AN19" i="8"/>
  <c r="AN46" i="8"/>
  <c r="AN112" i="8"/>
  <c r="AN113" i="8"/>
  <c r="AN87" i="8"/>
  <c r="AN27" i="8"/>
  <c r="AN114" i="8"/>
  <c r="AN115" i="8"/>
  <c r="AN116" i="8"/>
  <c r="AN28" i="8"/>
  <c r="AN117" i="8"/>
  <c r="AN93" i="8"/>
  <c r="AN118" i="8"/>
  <c r="AN120" i="8"/>
  <c r="AN95" i="8"/>
  <c r="AN121" i="8"/>
  <c r="AN122" i="8"/>
  <c r="AN124" i="8"/>
  <c r="AN96" i="8"/>
  <c r="AN97" i="8"/>
  <c r="AN125" i="8"/>
  <c r="AN48" i="8"/>
  <c r="AN128" i="8"/>
  <c r="AN43" i="8"/>
  <c r="AN106" i="8"/>
  <c r="AN137" i="8"/>
  <c r="AN50" i="8"/>
  <c r="AN139" i="8"/>
  <c r="AN140" i="8"/>
  <c r="AN59" i="8"/>
  <c r="AN39" i="8"/>
  <c r="AN21" i="8"/>
  <c r="AN143" i="8"/>
  <c r="AN25" i="8"/>
  <c r="AN102" i="8"/>
  <c r="AN38" i="8"/>
  <c r="AN119" i="8"/>
  <c r="AN54" i="8"/>
  <c r="AN150" i="8"/>
  <c r="AN152" i="8"/>
  <c r="AN49" i="8"/>
  <c r="AN157" i="8"/>
  <c r="AN158" i="8"/>
  <c r="AN159" i="8"/>
  <c r="AN160" i="8"/>
  <c r="AN161" i="8"/>
  <c r="AN162" i="8"/>
  <c r="AN29" i="8"/>
  <c r="AN57" i="8"/>
  <c r="AN165" i="8"/>
  <c r="AN166" i="8"/>
  <c r="AN70" i="8"/>
  <c r="AN168" i="8"/>
  <c r="AN35" i="8"/>
  <c r="AN146" i="8"/>
  <c r="AN169" i="8"/>
  <c r="AN170" i="8"/>
  <c r="AN171" i="8"/>
  <c r="AN172" i="8"/>
  <c r="AN173" i="8"/>
  <c r="AN127" i="8"/>
  <c r="AN145" i="8"/>
  <c r="AN20" i="8"/>
  <c r="AN89" i="8"/>
  <c r="AM3" i="8"/>
  <c r="AM34" i="8"/>
  <c r="AM14" i="8"/>
  <c r="AM9" i="8"/>
  <c r="AM52" i="8"/>
  <c r="AM47" i="8"/>
  <c r="AM31" i="8"/>
  <c r="AM13" i="8"/>
  <c r="AM51" i="8"/>
  <c r="AM53" i="8"/>
  <c r="AM41" i="8"/>
  <c r="AM62" i="8"/>
  <c r="AM67" i="8"/>
  <c r="AM23" i="8"/>
  <c r="AM7" i="8"/>
  <c r="AM45" i="8"/>
  <c r="AM68" i="8"/>
  <c r="AM15" i="8"/>
  <c r="AM24" i="8"/>
  <c r="AM36" i="8"/>
  <c r="AM4" i="8"/>
  <c r="AM74" i="8"/>
  <c r="AM80" i="8"/>
  <c r="AM63" i="8"/>
  <c r="AM22" i="8"/>
  <c r="AM56" i="8"/>
  <c r="AM2" i="8"/>
  <c r="AM81" i="8"/>
  <c r="AM11" i="8"/>
  <c r="AM26" i="8"/>
  <c r="AM82" i="8"/>
  <c r="AM18" i="8"/>
  <c r="AM83" i="8"/>
  <c r="AM84" i="8"/>
  <c r="AM32" i="8"/>
  <c r="AM33" i="8"/>
  <c r="AM6" i="8"/>
  <c r="AM85" i="8"/>
  <c r="AM69" i="8"/>
  <c r="AM86" i="8"/>
  <c r="AM10" i="8"/>
  <c r="AM90" i="8"/>
  <c r="AM71" i="8"/>
  <c r="AM37" i="8"/>
  <c r="AM92" i="8"/>
  <c r="AM8" i="8"/>
  <c r="AM5" i="8"/>
  <c r="AM72" i="8"/>
  <c r="AM94" i="8"/>
  <c r="AM12" i="8"/>
  <c r="AM40" i="8"/>
  <c r="AM75" i="8"/>
  <c r="AM44" i="8"/>
  <c r="AM58" i="8"/>
  <c r="AM30" i="8"/>
  <c r="AM76" i="8"/>
  <c r="AM55" i="8"/>
  <c r="AM104" i="8"/>
  <c r="AM105" i="8"/>
  <c r="AM107" i="8"/>
  <c r="AM108" i="8"/>
  <c r="AM110" i="8"/>
  <c r="AM111" i="8"/>
  <c r="AM19" i="8"/>
  <c r="AM46" i="8"/>
  <c r="AM112" i="8"/>
  <c r="AM113" i="8"/>
  <c r="AM87" i="8"/>
  <c r="AM27" i="8"/>
  <c r="AM114" i="8"/>
  <c r="AM115" i="8"/>
  <c r="AM116" i="8"/>
  <c r="AM28" i="8"/>
  <c r="AM117" i="8"/>
  <c r="AM93" i="8"/>
  <c r="AM118" i="8"/>
  <c r="AM120" i="8"/>
  <c r="AM95" i="8"/>
  <c r="AM121" i="8"/>
  <c r="AM122" i="8"/>
  <c r="AM124" i="8"/>
  <c r="AM96" i="8"/>
  <c r="AM97" i="8"/>
  <c r="AM125" i="8"/>
  <c r="AM48" i="8"/>
  <c r="AM128" i="8"/>
  <c r="AM43" i="8"/>
  <c r="AM106" i="8"/>
  <c r="AM137" i="8"/>
  <c r="AM50" i="8"/>
  <c r="AM139" i="8"/>
  <c r="AM140" i="8"/>
  <c r="AM59" i="8"/>
  <c r="AM39" i="8"/>
  <c r="AM21" i="8"/>
  <c r="AM143" i="8"/>
  <c r="AM25" i="8"/>
  <c r="AM102" i="8"/>
  <c r="AM38" i="8"/>
  <c r="AM119" i="8"/>
  <c r="AM54" i="8"/>
  <c r="AM150" i="8"/>
  <c r="AM152" i="8"/>
  <c r="AM49" i="8"/>
  <c r="AM157" i="8"/>
  <c r="AM158" i="8"/>
  <c r="AM159" i="8"/>
  <c r="AM160" i="8"/>
  <c r="AM161" i="8"/>
  <c r="AM162" i="8"/>
  <c r="AM29" i="8"/>
  <c r="AM57" i="8"/>
  <c r="AM165" i="8"/>
  <c r="AM166" i="8"/>
  <c r="AM70" i="8"/>
  <c r="AM168" i="8"/>
  <c r="AM35" i="8"/>
  <c r="AM146" i="8"/>
  <c r="AM169" i="8"/>
  <c r="AM170" i="8"/>
  <c r="AM171" i="8"/>
  <c r="AM172" i="8"/>
  <c r="AM173" i="8"/>
  <c r="AM127" i="8"/>
  <c r="AM145" i="8"/>
  <c r="AM20" i="8"/>
  <c r="AM89" i="8"/>
  <c r="AL3" i="8"/>
  <c r="AL34" i="8"/>
  <c r="AL14" i="8"/>
  <c r="AL9" i="8"/>
  <c r="AL52" i="8"/>
  <c r="AL47" i="8"/>
  <c r="AL31" i="8"/>
  <c r="AL13" i="8"/>
  <c r="AL51" i="8"/>
  <c r="AL53" i="8"/>
  <c r="AL41" i="8"/>
  <c r="AL62" i="8"/>
  <c r="AL67" i="8"/>
  <c r="AL23" i="8"/>
  <c r="AL7" i="8"/>
  <c r="AL45" i="8"/>
  <c r="AL68" i="8"/>
  <c r="AL15" i="8"/>
  <c r="AL24" i="8"/>
  <c r="AL36" i="8"/>
  <c r="AL4" i="8"/>
  <c r="AL74" i="8"/>
  <c r="AL80" i="8"/>
  <c r="AL63" i="8"/>
  <c r="AL22" i="8"/>
  <c r="AL56" i="8"/>
  <c r="AL2" i="8"/>
  <c r="AL81" i="8"/>
  <c r="AL11" i="8"/>
  <c r="AL26" i="8"/>
  <c r="AL82" i="8"/>
  <c r="AL18" i="8"/>
  <c r="AL83" i="8"/>
  <c r="AL84" i="8"/>
  <c r="AL32" i="8"/>
  <c r="AL33" i="8"/>
  <c r="AL6" i="8"/>
  <c r="AL85" i="8"/>
  <c r="AL69" i="8"/>
  <c r="AL86" i="8"/>
  <c r="AL10" i="8"/>
  <c r="AL90" i="8"/>
  <c r="AL71" i="8"/>
  <c r="AL37" i="8"/>
  <c r="AL92" i="8"/>
  <c r="AL8" i="8"/>
  <c r="AL5" i="8"/>
  <c r="AL72" i="8"/>
  <c r="AL94" i="8"/>
  <c r="AL12" i="8"/>
  <c r="AL40" i="8"/>
  <c r="AL75" i="8"/>
  <c r="AL44" i="8"/>
  <c r="AL58" i="8"/>
  <c r="AL30" i="8"/>
  <c r="AL76" i="8"/>
  <c r="AL55" i="8"/>
  <c r="AL104" i="8"/>
  <c r="AL105" i="8"/>
  <c r="AL107" i="8"/>
  <c r="AL108" i="8"/>
  <c r="AL110" i="8"/>
  <c r="AL111" i="8"/>
  <c r="AL19" i="8"/>
  <c r="AL46" i="8"/>
  <c r="AL112" i="8"/>
  <c r="AL113" i="8"/>
  <c r="AL87" i="8"/>
  <c r="AL27" i="8"/>
  <c r="AL114" i="8"/>
  <c r="AL115" i="8"/>
  <c r="AL116" i="8"/>
  <c r="AL28" i="8"/>
  <c r="AL117" i="8"/>
  <c r="AL93" i="8"/>
  <c r="AL118" i="8"/>
  <c r="AL120" i="8"/>
  <c r="AL95" i="8"/>
  <c r="AL121" i="8"/>
  <c r="AL122" i="8"/>
  <c r="AL124" i="8"/>
  <c r="AL96" i="8"/>
  <c r="AL97" i="8"/>
  <c r="AL125" i="8"/>
  <c r="AL48" i="8"/>
  <c r="AL128" i="8"/>
  <c r="AL43" i="8"/>
  <c r="AL106" i="8"/>
  <c r="AL137" i="8"/>
  <c r="AL50" i="8"/>
  <c r="AL139" i="8"/>
  <c r="AL140" i="8"/>
  <c r="AL59" i="8"/>
  <c r="AL39" i="8"/>
  <c r="AL21" i="8"/>
  <c r="AL143" i="8"/>
  <c r="AL25" i="8"/>
  <c r="AL102" i="8"/>
  <c r="AL38" i="8"/>
  <c r="AL119" i="8"/>
  <c r="AL54" i="8"/>
  <c r="AL150" i="8"/>
  <c r="AL152" i="8"/>
  <c r="AL49" i="8"/>
  <c r="AL157" i="8"/>
  <c r="AL158" i="8"/>
  <c r="AL159" i="8"/>
  <c r="AL160" i="8"/>
  <c r="AL161" i="8"/>
  <c r="AL162" i="8"/>
  <c r="AL29" i="8"/>
  <c r="AL57" i="8"/>
  <c r="AL165" i="8"/>
  <c r="AL166" i="8"/>
  <c r="AL70" i="8"/>
  <c r="AL168" i="8"/>
  <c r="AL35" i="8"/>
  <c r="AL146" i="8"/>
  <c r="AL169" i="8"/>
  <c r="AL170" i="8"/>
  <c r="AL171" i="8"/>
  <c r="AL172" i="8"/>
  <c r="AL173" i="8"/>
  <c r="AL127" i="8"/>
  <c r="AL145" i="8"/>
  <c r="AL20" i="8"/>
  <c r="AL89" i="8"/>
  <c r="AK3" i="8"/>
  <c r="AK34" i="8"/>
  <c r="AK14" i="8"/>
  <c r="AK9" i="8"/>
  <c r="AK52" i="8"/>
  <c r="AK47" i="8"/>
  <c r="AK31" i="8"/>
  <c r="AK13" i="8"/>
  <c r="AK51" i="8"/>
  <c r="AK53" i="8"/>
  <c r="AK41" i="8"/>
  <c r="AK62" i="8"/>
  <c r="AK67" i="8"/>
  <c r="AK23" i="8"/>
  <c r="AK7" i="8"/>
  <c r="AK45" i="8"/>
  <c r="AK68" i="8"/>
  <c r="AK15" i="8"/>
  <c r="AK24" i="8"/>
  <c r="AK36" i="8"/>
  <c r="AK4" i="8"/>
  <c r="AK74" i="8"/>
  <c r="AK80" i="8"/>
  <c r="AK63" i="8"/>
  <c r="AK22" i="8"/>
  <c r="AK56" i="8"/>
  <c r="AK2" i="8"/>
  <c r="AK81" i="8"/>
  <c r="AK11" i="8"/>
  <c r="AK26" i="8"/>
  <c r="AK82" i="8"/>
  <c r="AK18" i="8"/>
  <c r="AK83" i="8"/>
  <c r="AK84" i="8"/>
  <c r="AK32" i="8"/>
  <c r="AK33" i="8"/>
  <c r="AK6" i="8"/>
  <c r="AK85" i="8"/>
  <c r="AK69" i="8"/>
  <c r="AK86" i="8"/>
  <c r="AK10" i="8"/>
  <c r="AK90" i="8"/>
  <c r="AK71" i="8"/>
  <c r="AK37" i="8"/>
  <c r="AK92" i="8"/>
  <c r="AK8" i="8"/>
  <c r="AK5" i="8"/>
  <c r="AK72" i="8"/>
  <c r="AK94" i="8"/>
  <c r="AK12" i="8"/>
  <c r="AK40" i="8"/>
  <c r="AK75" i="8"/>
  <c r="AK44" i="8"/>
  <c r="AK58" i="8"/>
  <c r="AK30" i="8"/>
  <c r="AK76" i="8"/>
  <c r="AK55" i="8"/>
  <c r="AK104" i="8"/>
  <c r="AK105" i="8"/>
  <c r="AK107" i="8"/>
  <c r="AK108" i="8"/>
  <c r="AK110" i="8"/>
  <c r="AK111" i="8"/>
  <c r="AK19" i="8"/>
  <c r="AK46" i="8"/>
  <c r="AK112" i="8"/>
  <c r="AK113" i="8"/>
  <c r="AK87" i="8"/>
  <c r="AK27" i="8"/>
  <c r="AK114" i="8"/>
  <c r="AK115" i="8"/>
  <c r="AK116" i="8"/>
  <c r="AK28" i="8"/>
  <c r="AK117" i="8"/>
  <c r="AK93" i="8"/>
  <c r="AK118" i="8"/>
  <c r="AK120" i="8"/>
  <c r="AK95" i="8"/>
  <c r="AK121" i="8"/>
  <c r="AK122" i="8"/>
  <c r="AK124" i="8"/>
  <c r="AK96" i="8"/>
  <c r="AK97" i="8"/>
  <c r="AK125" i="8"/>
  <c r="AK48" i="8"/>
  <c r="AK128" i="8"/>
  <c r="AK43" i="8"/>
  <c r="AK106" i="8"/>
  <c r="AK137" i="8"/>
  <c r="AK50" i="8"/>
  <c r="AK139" i="8"/>
  <c r="AK140" i="8"/>
  <c r="AK59" i="8"/>
  <c r="AK39" i="8"/>
  <c r="AK21" i="8"/>
  <c r="AK143" i="8"/>
  <c r="AK25" i="8"/>
  <c r="AK102" i="8"/>
  <c r="AK38" i="8"/>
  <c r="AK119" i="8"/>
  <c r="AK54" i="8"/>
  <c r="AK150" i="8"/>
  <c r="AK152" i="8"/>
  <c r="AK49" i="8"/>
  <c r="AK157" i="8"/>
  <c r="AK158" i="8"/>
  <c r="AK159" i="8"/>
  <c r="AK160" i="8"/>
  <c r="AK161" i="8"/>
  <c r="AK162" i="8"/>
  <c r="AK29" i="8"/>
  <c r="AK57" i="8"/>
  <c r="AK165" i="8"/>
  <c r="AK166" i="8"/>
  <c r="AK70" i="8"/>
  <c r="AK168" i="8"/>
  <c r="AK35" i="8"/>
  <c r="AK146" i="8"/>
  <c r="AK169" i="8"/>
  <c r="AK170" i="8"/>
  <c r="AK171" i="8"/>
  <c r="AK172" i="8"/>
  <c r="AK173" i="8"/>
  <c r="AK127" i="8"/>
  <c r="AK145" i="8"/>
  <c r="AK20" i="8"/>
  <c r="AK89" i="8"/>
  <c r="AJ3" i="8"/>
  <c r="AJ34" i="8"/>
  <c r="AJ14" i="8"/>
  <c r="AJ9" i="8"/>
  <c r="AJ52" i="8"/>
  <c r="AJ47" i="8"/>
  <c r="AJ31" i="8"/>
  <c r="AJ13" i="8"/>
  <c r="AJ51" i="8"/>
  <c r="AJ53" i="8"/>
  <c r="AJ41" i="8"/>
  <c r="AJ62" i="8"/>
  <c r="AJ67" i="8"/>
  <c r="AJ23" i="8"/>
  <c r="AJ7" i="8"/>
  <c r="AJ45" i="8"/>
  <c r="AJ68" i="8"/>
  <c r="AJ15" i="8"/>
  <c r="AJ24" i="8"/>
  <c r="AJ36" i="8"/>
  <c r="AJ4" i="8"/>
  <c r="AJ74" i="8"/>
  <c r="AJ80" i="8"/>
  <c r="AJ63" i="8"/>
  <c r="AJ22" i="8"/>
  <c r="AJ56" i="8"/>
  <c r="AJ2" i="8"/>
  <c r="AJ81" i="8"/>
  <c r="AJ11" i="8"/>
  <c r="AJ26" i="8"/>
  <c r="AJ82" i="8"/>
  <c r="AJ18" i="8"/>
  <c r="AJ83" i="8"/>
  <c r="AJ84" i="8"/>
  <c r="AJ32" i="8"/>
  <c r="AJ33" i="8"/>
  <c r="AJ6" i="8"/>
  <c r="AJ85" i="8"/>
  <c r="AJ69" i="8"/>
  <c r="AJ86" i="8"/>
  <c r="AJ10" i="8"/>
  <c r="AJ90" i="8"/>
  <c r="AJ71" i="8"/>
  <c r="AJ37" i="8"/>
  <c r="AJ92" i="8"/>
  <c r="AJ8" i="8"/>
  <c r="AJ5" i="8"/>
  <c r="AJ72" i="8"/>
  <c r="AJ94" i="8"/>
  <c r="AJ12" i="8"/>
  <c r="AJ40" i="8"/>
  <c r="AJ75" i="8"/>
  <c r="AJ44" i="8"/>
  <c r="AJ58" i="8"/>
  <c r="AJ30" i="8"/>
  <c r="AJ76" i="8"/>
  <c r="AJ55" i="8"/>
  <c r="AJ104" i="8"/>
  <c r="AJ105" i="8"/>
  <c r="AJ107" i="8"/>
  <c r="AJ108" i="8"/>
  <c r="AJ110" i="8"/>
  <c r="AJ111" i="8"/>
  <c r="AJ19" i="8"/>
  <c r="AJ46" i="8"/>
  <c r="AJ112" i="8"/>
  <c r="AJ113" i="8"/>
  <c r="AJ87" i="8"/>
  <c r="AJ27" i="8"/>
  <c r="AJ114" i="8"/>
  <c r="AJ115" i="8"/>
  <c r="AJ116" i="8"/>
  <c r="AJ28" i="8"/>
  <c r="AJ117" i="8"/>
  <c r="AJ93" i="8"/>
  <c r="AJ118" i="8"/>
  <c r="AJ120" i="8"/>
  <c r="AJ95" i="8"/>
  <c r="AJ121" i="8"/>
  <c r="AJ122" i="8"/>
  <c r="AJ124" i="8"/>
  <c r="AJ96" i="8"/>
  <c r="AJ97" i="8"/>
  <c r="AJ125" i="8"/>
  <c r="AJ48" i="8"/>
  <c r="AJ128" i="8"/>
  <c r="AJ43" i="8"/>
  <c r="AJ106" i="8"/>
  <c r="AJ137" i="8"/>
  <c r="AJ50" i="8"/>
  <c r="AJ139" i="8"/>
  <c r="AJ140" i="8"/>
  <c r="AJ59" i="8"/>
  <c r="AJ39" i="8"/>
  <c r="AJ21" i="8"/>
  <c r="AJ143" i="8"/>
  <c r="AJ25" i="8"/>
  <c r="AJ102" i="8"/>
  <c r="AJ38" i="8"/>
  <c r="AJ119" i="8"/>
  <c r="AJ54" i="8"/>
  <c r="AJ150" i="8"/>
  <c r="AJ152" i="8"/>
  <c r="AJ49" i="8"/>
  <c r="AJ157" i="8"/>
  <c r="AJ158" i="8"/>
  <c r="AJ159" i="8"/>
  <c r="AJ160" i="8"/>
  <c r="AJ161" i="8"/>
  <c r="AJ162" i="8"/>
  <c r="AJ29" i="8"/>
  <c r="AJ57" i="8"/>
  <c r="AJ165" i="8"/>
  <c r="AJ166" i="8"/>
  <c r="AJ70" i="8"/>
  <c r="AJ168" i="8"/>
  <c r="AJ35" i="8"/>
  <c r="AJ146" i="8"/>
  <c r="AJ169" i="8"/>
  <c r="AJ170" i="8"/>
  <c r="AJ171" i="8"/>
  <c r="AJ172" i="8"/>
  <c r="AJ173" i="8"/>
  <c r="AJ127" i="8"/>
  <c r="AJ145" i="8"/>
  <c r="AJ20" i="8"/>
  <c r="AJ89" i="8"/>
  <c r="AI3" i="8"/>
  <c r="AI34" i="8"/>
  <c r="AI14" i="8"/>
  <c r="AI9" i="8"/>
  <c r="AI52" i="8"/>
  <c r="AI47" i="8"/>
  <c r="AI31" i="8"/>
  <c r="AI13" i="8"/>
  <c r="AI51" i="8"/>
  <c r="AI53" i="8"/>
  <c r="AI41" i="8"/>
  <c r="AI62" i="8"/>
  <c r="AI67" i="8"/>
  <c r="AI23" i="8"/>
  <c r="AI7" i="8"/>
  <c r="AI45" i="8"/>
  <c r="AI68" i="8"/>
  <c r="AI15" i="8"/>
  <c r="AI24" i="8"/>
  <c r="AI36" i="8"/>
  <c r="AI4" i="8"/>
  <c r="AI74" i="8"/>
  <c r="AI80" i="8"/>
  <c r="AI63" i="8"/>
  <c r="AI22" i="8"/>
  <c r="AI56" i="8"/>
  <c r="AI2" i="8"/>
  <c r="AI81" i="8"/>
  <c r="AI11" i="8"/>
  <c r="AI26" i="8"/>
  <c r="AI82" i="8"/>
  <c r="AI18" i="8"/>
  <c r="AI83" i="8"/>
  <c r="AI84" i="8"/>
  <c r="AI32" i="8"/>
  <c r="AI33" i="8"/>
  <c r="AI6" i="8"/>
  <c r="AI85" i="8"/>
  <c r="AI69" i="8"/>
  <c r="AI86" i="8"/>
  <c r="AI10" i="8"/>
  <c r="AI90" i="8"/>
  <c r="AI71" i="8"/>
  <c r="AI37" i="8"/>
  <c r="AI92" i="8"/>
  <c r="AI8" i="8"/>
  <c r="AI5" i="8"/>
  <c r="AI72" i="8"/>
  <c r="AI94" i="8"/>
  <c r="AI12" i="8"/>
  <c r="AI40" i="8"/>
  <c r="AI75" i="8"/>
  <c r="AI44" i="8"/>
  <c r="AI58" i="8"/>
  <c r="AI30" i="8"/>
  <c r="AI76" i="8"/>
  <c r="AI55" i="8"/>
  <c r="AI104" i="8"/>
  <c r="AI105" i="8"/>
  <c r="AI107" i="8"/>
  <c r="AI108" i="8"/>
  <c r="AI110" i="8"/>
  <c r="AI111" i="8"/>
  <c r="AI19" i="8"/>
  <c r="AI46" i="8"/>
  <c r="AI112" i="8"/>
  <c r="AI113" i="8"/>
  <c r="AI87" i="8"/>
  <c r="AI27" i="8"/>
  <c r="AI114" i="8"/>
  <c r="AI115" i="8"/>
  <c r="AI116" i="8"/>
  <c r="AI28" i="8"/>
  <c r="AI117" i="8"/>
  <c r="AI93" i="8"/>
  <c r="AI118" i="8"/>
  <c r="AI120" i="8"/>
  <c r="AI95" i="8"/>
  <c r="AI121" i="8"/>
  <c r="AI122" i="8"/>
  <c r="AI124" i="8"/>
  <c r="AI96" i="8"/>
  <c r="AI97" i="8"/>
  <c r="AI125" i="8"/>
  <c r="AI48" i="8"/>
  <c r="AI128" i="8"/>
  <c r="AI43" i="8"/>
  <c r="AI106" i="8"/>
  <c r="AI137" i="8"/>
  <c r="AI50" i="8"/>
  <c r="AI139" i="8"/>
  <c r="AI140" i="8"/>
  <c r="AI59" i="8"/>
  <c r="AI39" i="8"/>
  <c r="AI21" i="8"/>
  <c r="AI143" i="8"/>
  <c r="AI25" i="8"/>
  <c r="AI102" i="8"/>
  <c r="AI38" i="8"/>
  <c r="AI119" i="8"/>
  <c r="AI54" i="8"/>
  <c r="AI150" i="8"/>
  <c r="AI152" i="8"/>
  <c r="AI49" i="8"/>
  <c r="AI157" i="8"/>
  <c r="AI158" i="8"/>
  <c r="AI159" i="8"/>
  <c r="AI160" i="8"/>
  <c r="AI161" i="8"/>
  <c r="AI162" i="8"/>
  <c r="AI29" i="8"/>
  <c r="AI57" i="8"/>
  <c r="AI165" i="8"/>
  <c r="AI166" i="8"/>
  <c r="AI70" i="8"/>
  <c r="AI168" i="8"/>
  <c r="AI35" i="8"/>
  <c r="AI146" i="8"/>
  <c r="AI169" i="8"/>
  <c r="AI170" i="8"/>
  <c r="AI171" i="8"/>
  <c r="AI172" i="8"/>
  <c r="AI173" i="8"/>
  <c r="AI127" i="8"/>
  <c r="AI145" i="8"/>
  <c r="AI20" i="8"/>
  <c r="AI89" i="8"/>
  <c r="AH3" i="8"/>
  <c r="AH34" i="8"/>
  <c r="AH14" i="8"/>
  <c r="AH9" i="8"/>
  <c r="AH52" i="8"/>
  <c r="AH47" i="8"/>
  <c r="AH31" i="8"/>
  <c r="AH13" i="8"/>
  <c r="AH51" i="8"/>
  <c r="AH53" i="8"/>
  <c r="AH41" i="8"/>
  <c r="AH62" i="8"/>
  <c r="AH67" i="8"/>
  <c r="AH23" i="8"/>
  <c r="AH7" i="8"/>
  <c r="AH45" i="8"/>
  <c r="AH68" i="8"/>
  <c r="AH15" i="8"/>
  <c r="AH24" i="8"/>
  <c r="AH36" i="8"/>
  <c r="AH4" i="8"/>
  <c r="AH74" i="8"/>
  <c r="AH80" i="8"/>
  <c r="AH63" i="8"/>
  <c r="AH22" i="8"/>
  <c r="AH56" i="8"/>
  <c r="AH2" i="8"/>
  <c r="AH81" i="8"/>
  <c r="AH11" i="8"/>
  <c r="AH26" i="8"/>
  <c r="AH82" i="8"/>
  <c r="AH18" i="8"/>
  <c r="AH83" i="8"/>
  <c r="AH84" i="8"/>
  <c r="AH32" i="8"/>
  <c r="AH33" i="8"/>
  <c r="AH6" i="8"/>
  <c r="AH85" i="8"/>
  <c r="AH69" i="8"/>
  <c r="AH86" i="8"/>
  <c r="AH10" i="8"/>
  <c r="AH90" i="8"/>
  <c r="AH71" i="8"/>
  <c r="AH37" i="8"/>
  <c r="AH92" i="8"/>
  <c r="AH8" i="8"/>
  <c r="AH5" i="8"/>
  <c r="AH72" i="8"/>
  <c r="AH94" i="8"/>
  <c r="AH12" i="8"/>
  <c r="AH40" i="8"/>
  <c r="AH75" i="8"/>
  <c r="AH44" i="8"/>
  <c r="AH58" i="8"/>
  <c r="AH30" i="8"/>
  <c r="AH76" i="8"/>
  <c r="AH55" i="8"/>
  <c r="AH104" i="8"/>
  <c r="AH105" i="8"/>
  <c r="AH107" i="8"/>
  <c r="AH108" i="8"/>
  <c r="AH110" i="8"/>
  <c r="AH111" i="8"/>
  <c r="AH19" i="8"/>
  <c r="AH46" i="8"/>
  <c r="AH112" i="8"/>
  <c r="AH113" i="8"/>
  <c r="AH87" i="8"/>
  <c r="AH27" i="8"/>
  <c r="AH114" i="8"/>
  <c r="AH115" i="8"/>
  <c r="AH116" i="8"/>
  <c r="AH28" i="8"/>
  <c r="AH117" i="8"/>
  <c r="AH93" i="8"/>
  <c r="AH118" i="8"/>
  <c r="AH120" i="8"/>
  <c r="AH95" i="8"/>
  <c r="AH121" i="8"/>
  <c r="AH122" i="8"/>
  <c r="AH124" i="8"/>
  <c r="AH96" i="8"/>
  <c r="AH97" i="8"/>
  <c r="AH125" i="8"/>
  <c r="AH48" i="8"/>
  <c r="AH128" i="8"/>
  <c r="AH43" i="8"/>
  <c r="AH106" i="8"/>
  <c r="AH137" i="8"/>
  <c r="AH50" i="8"/>
  <c r="AH139" i="8"/>
  <c r="AH140" i="8"/>
  <c r="AH59" i="8"/>
  <c r="AH39" i="8"/>
  <c r="AH21" i="8"/>
  <c r="AH143" i="8"/>
  <c r="AH25" i="8"/>
  <c r="AH102" i="8"/>
  <c r="AH38" i="8"/>
  <c r="AH119" i="8"/>
  <c r="AH54" i="8"/>
  <c r="AH150" i="8"/>
  <c r="AH152" i="8"/>
  <c r="AH49" i="8"/>
  <c r="AH157" i="8"/>
  <c r="AH158" i="8"/>
  <c r="AH159" i="8"/>
  <c r="AH160" i="8"/>
  <c r="AH161" i="8"/>
  <c r="AH162" i="8"/>
  <c r="AH29" i="8"/>
  <c r="AH57" i="8"/>
  <c r="AH165" i="8"/>
  <c r="AH166" i="8"/>
  <c r="AH70" i="8"/>
  <c r="AH168" i="8"/>
  <c r="AH35" i="8"/>
  <c r="AH146" i="8"/>
  <c r="AH169" i="8"/>
  <c r="AH170" i="8"/>
  <c r="AH171" i="8"/>
  <c r="AH172" i="8"/>
  <c r="AH173" i="8"/>
  <c r="AH127" i="8"/>
  <c r="AH145" i="8"/>
  <c r="AH20" i="8"/>
  <c r="AH89" i="8"/>
  <c r="AG3" i="8"/>
  <c r="AG34" i="8"/>
  <c r="AG14" i="8"/>
  <c r="AG9" i="8"/>
  <c r="AG52" i="8"/>
  <c r="AG47" i="8"/>
  <c r="AG31" i="8"/>
  <c r="AG13" i="8"/>
  <c r="AG51" i="8"/>
  <c r="AG53" i="8"/>
  <c r="AG41" i="8"/>
  <c r="AG62" i="8"/>
  <c r="AG67" i="8"/>
  <c r="AG23" i="8"/>
  <c r="AG7" i="8"/>
  <c r="AG45" i="8"/>
  <c r="AG68" i="8"/>
  <c r="AG15" i="8"/>
  <c r="AG24" i="8"/>
  <c r="AG36" i="8"/>
  <c r="AG4" i="8"/>
  <c r="AG74" i="8"/>
  <c r="AG80" i="8"/>
  <c r="AG63" i="8"/>
  <c r="AG22" i="8"/>
  <c r="AG56" i="8"/>
  <c r="AG2" i="8"/>
  <c r="AG81" i="8"/>
  <c r="AG11" i="8"/>
  <c r="AG26" i="8"/>
  <c r="AG82" i="8"/>
  <c r="AG18" i="8"/>
  <c r="AG83" i="8"/>
  <c r="AG84" i="8"/>
  <c r="AG32" i="8"/>
  <c r="AG33" i="8"/>
  <c r="AG6" i="8"/>
  <c r="AG85" i="8"/>
  <c r="AG69" i="8"/>
  <c r="AG86" i="8"/>
  <c r="AG10" i="8"/>
  <c r="AG90" i="8"/>
  <c r="AG71" i="8"/>
  <c r="AG37" i="8"/>
  <c r="AG92" i="8"/>
  <c r="AG8" i="8"/>
  <c r="AG5" i="8"/>
  <c r="AG72" i="8"/>
  <c r="AG94" i="8"/>
  <c r="AG12" i="8"/>
  <c r="AG40" i="8"/>
  <c r="AG75" i="8"/>
  <c r="AG44" i="8"/>
  <c r="AG58" i="8"/>
  <c r="AG30" i="8"/>
  <c r="AG76" i="8"/>
  <c r="AG55" i="8"/>
  <c r="AG104" i="8"/>
  <c r="AG105" i="8"/>
  <c r="AG107" i="8"/>
  <c r="AG108" i="8"/>
  <c r="AG110" i="8"/>
  <c r="AG111" i="8"/>
  <c r="AG19" i="8"/>
  <c r="AG46" i="8"/>
  <c r="AG112" i="8"/>
  <c r="AG113" i="8"/>
  <c r="AG87" i="8"/>
  <c r="AG27" i="8"/>
  <c r="AG114" i="8"/>
  <c r="AG115" i="8"/>
  <c r="AG116" i="8"/>
  <c r="AG28" i="8"/>
  <c r="AG117" i="8"/>
  <c r="AG93" i="8"/>
  <c r="AG118" i="8"/>
  <c r="AG120" i="8"/>
  <c r="AG95" i="8"/>
  <c r="AG121" i="8"/>
  <c r="AG122" i="8"/>
  <c r="AG124" i="8"/>
  <c r="AG96" i="8"/>
  <c r="AG97" i="8"/>
  <c r="AG125" i="8"/>
  <c r="AG48" i="8"/>
  <c r="AG128" i="8"/>
  <c r="AG43" i="8"/>
  <c r="AG106" i="8"/>
  <c r="AG137" i="8"/>
  <c r="AG50" i="8"/>
  <c r="AG139" i="8"/>
  <c r="AG140" i="8"/>
  <c r="AG59" i="8"/>
  <c r="AG39" i="8"/>
  <c r="AG21" i="8"/>
  <c r="AG143" i="8"/>
  <c r="AG25" i="8"/>
  <c r="AG102" i="8"/>
  <c r="AG38" i="8"/>
  <c r="AG119" i="8"/>
  <c r="AG54" i="8"/>
  <c r="AG150" i="8"/>
  <c r="AG152" i="8"/>
  <c r="AG49" i="8"/>
  <c r="AG157" i="8"/>
  <c r="AG158" i="8"/>
  <c r="AG159" i="8"/>
  <c r="AG160" i="8"/>
  <c r="AG161" i="8"/>
  <c r="AG162" i="8"/>
  <c r="AG29" i="8"/>
  <c r="AG57" i="8"/>
  <c r="AG165" i="8"/>
  <c r="AG166" i="8"/>
  <c r="AG70" i="8"/>
  <c r="AG168" i="8"/>
  <c r="AG35" i="8"/>
  <c r="AG146" i="8"/>
  <c r="AG169" i="8"/>
  <c r="AG170" i="8"/>
  <c r="AG171" i="8"/>
  <c r="AG172" i="8"/>
  <c r="AG173" i="8"/>
  <c r="AG127" i="8"/>
  <c r="AG145" i="8"/>
  <c r="AG20" i="8"/>
  <c r="AG89" i="8"/>
  <c r="AF3" i="8"/>
  <c r="AF34" i="8"/>
  <c r="AF14" i="8"/>
  <c r="AF9" i="8"/>
  <c r="AF52" i="8"/>
  <c r="AF47" i="8"/>
  <c r="AF31" i="8"/>
  <c r="AF13" i="8"/>
  <c r="AF51" i="8"/>
  <c r="AF53" i="8"/>
  <c r="AF41" i="8"/>
  <c r="AF62" i="8"/>
  <c r="AF67" i="8"/>
  <c r="AF23" i="8"/>
  <c r="AF7" i="8"/>
  <c r="AF45" i="8"/>
  <c r="AF68" i="8"/>
  <c r="AF15" i="8"/>
  <c r="AF24" i="8"/>
  <c r="AF36" i="8"/>
  <c r="AF4" i="8"/>
  <c r="AF74" i="8"/>
  <c r="AF80" i="8"/>
  <c r="AF63" i="8"/>
  <c r="AF22" i="8"/>
  <c r="AF56" i="8"/>
  <c r="AF2" i="8"/>
  <c r="AF81" i="8"/>
  <c r="AF11" i="8"/>
  <c r="AF26" i="8"/>
  <c r="AF82" i="8"/>
  <c r="AF18" i="8"/>
  <c r="AF83" i="8"/>
  <c r="AF84" i="8"/>
  <c r="AF32" i="8"/>
  <c r="AF33" i="8"/>
  <c r="AF6" i="8"/>
  <c r="AF85" i="8"/>
  <c r="AF69" i="8"/>
  <c r="AF86" i="8"/>
  <c r="AF10" i="8"/>
  <c r="AF90" i="8"/>
  <c r="AF71" i="8"/>
  <c r="AF37" i="8"/>
  <c r="AF92" i="8"/>
  <c r="AF8" i="8"/>
  <c r="AF5" i="8"/>
  <c r="AF72" i="8"/>
  <c r="AF94" i="8"/>
  <c r="AF12" i="8"/>
  <c r="AF40" i="8"/>
  <c r="AF75" i="8"/>
  <c r="AF44" i="8"/>
  <c r="AF58" i="8"/>
  <c r="AF30" i="8"/>
  <c r="AF76" i="8"/>
  <c r="AF55" i="8"/>
  <c r="AF104" i="8"/>
  <c r="AF105" i="8"/>
  <c r="AF107" i="8"/>
  <c r="AF108" i="8"/>
  <c r="AF110" i="8"/>
  <c r="AF111" i="8"/>
  <c r="AF19" i="8"/>
  <c r="AF46" i="8"/>
  <c r="AF112" i="8"/>
  <c r="AF113" i="8"/>
  <c r="AF87" i="8"/>
  <c r="AF27" i="8"/>
  <c r="AF114" i="8"/>
  <c r="AF115" i="8"/>
  <c r="AF116" i="8"/>
  <c r="AF28" i="8"/>
  <c r="AF117" i="8"/>
  <c r="AF93" i="8"/>
  <c r="AF118" i="8"/>
  <c r="AF120" i="8"/>
  <c r="AF95" i="8"/>
  <c r="AF121" i="8"/>
  <c r="AF122" i="8"/>
  <c r="AF124" i="8"/>
  <c r="AF96" i="8"/>
  <c r="AF97" i="8"/>
  <c r="AF125" i="8"/>
  <c r="AF48" i="8"/>
  <c r="AF128" i="8"/>
  <c r="AF43" i="8"/>
  <c r="AF106" i="8"/>
  <c r="AF137" i="8"/>
  <c r="AF50" i="8"/>
  <c r="AF139" i="8"/>
  <c r="AF140" i="8"/>
  <c r="AF59" i="8"/>
  <c r="AF39" i="8"/>
  <c r="AF21" i="8"/>
  <c r="AF143" i="8"/>
  <c r="AF25" i="8"/>
  <c r="AF102" i="8"/>
  <c r="AF38" i="8"/>
  <c r="AF119" i="8"/>
  <c r="AF54" i="8"/>
  <c r="AF150" i="8"/>
  <c r="AF152" i="8"/>
  <c r="AF49" i="8"/>
  <c r="AF157" i="8"/>
  <c r="AF158" i="8"/>
  <c r="AF159" i="8"/>
  <c r="AF160" i="8"/>
  <c r="AF161" i="8"/>
  <c r="AF162" i="8"/>
  <c r="AF29" i="8"/>
  <c r="AF57" i="8"/>
  <c r="AF165" i="8"/>
  <c r="AF166" i="8"/>
  <c r="AF70" i="8"/>
  <c r="AF168" i="8"/>
  <c r="AF35" i="8"/>
  <c r="AF146" i="8"/>
  <c r="AF169" i="8"/>
  <c r="AF170" i="8"/>
  <c r="AF171" i="8"/>
  <c r="AF172" i="8"/>
  <c r="AF173" i="8"/>
  <c r="AF127" i="8"/>
  <c r="AF145" i="8"/>
  <c r="AF20" i="8"/>
  <c r="AF89" i="8"/>
  <c r="AE3" i="8"/>
  <c r="AE34" i="8"/>
  <c r="AE14" i="8"/>
  <c r="AE9" i="8"/>
  <c r="AE52" i="8"/>
  <c r="AE47" i="8"/>
  <c r="AE31" i="8"/>
  <c r="AE13" i="8"/>
  <c r="AE51" i="8"/>
  <c r="AE53" i="8"/>
  <c r="AE41" i="8"/>
  <c r="AE62" i="8"/>
  <c r="AE67" i="8"/>
  <c r="AE23" i="8"/>
  <c r="AE7" i="8"/>
  <c r="AE45" i="8"/>
  <c r="AE68" i="8"/>
  <c r="AE15" i="8"/>
  <c r="AE24" i="8"/>
  <c r="AE36" i="8"/>
  <c r="AE4" i="8"/>
  <c r="AE74" i="8"/>
  <c r="AE80" i="8"/>
  <c r="AE63" i="8"/>
  <c r="AE22" i="8"/>
  <c r="AE56" i="8"/>
  <c r="AE2" i="8"/>
  <c r="AE81" i="8"/>
  <c r="AE11" i="8"/>
  <c r="AE26" i="8"/>
  <c r="AE82" i="8"/>
  <c r="AE18" i="8"/>
  <c r="AE83" i="8"/>
  <c r="AE84" i="8"/>
  <c r="AE32" i="8"/>
  <c r="AE33" i="8"/>
  <c r="AE6" i="8"/>
  <c r="AE85" i="8"/>
  <c r="AE69" i="8"/>
  <c r="AE86" i="8"/>
  <c r="AE10" i="8"/>
  <c r="AE90" i="8"/>
  <c r="AE71" i="8"/>
  <c r="AE37" i="8"/>
  <c r="AE92" i="8"/>
  <c r="AE8" i="8"/>
  <c r="AE5" i="8"/>
  <c r="AE72" i="8"/>
  <c r="AE94" i="8"/>
  <c r="AE12" i="8"/>
  <c r="AE40" i="8"/>
  <c r="AE75" i="8"/>
  <c r="AE44" i="8"/>
  <c r="AE58" i="8"/>
  <c r="AE30" i="8"/>
  <c r="AE76" i="8"/>
  <c r="AE55" i="8"/>
  <c r="AE104" i="8"/>
  <c r="AE105" i="8"/>
  <c r="AE107" i="8"/>
  <c r="AE108" i="8"/>
  <c r="AE110" i="8"/>
  <c r="AE111" i="8"/>
  <c r="AE19" i="8"/>
  <c r="AE46" i="8"/>
  <c r="AE112" i="8"/>
  <c r="AE113" i="8"/>
  <c r="AE87" i="8"/>
  <c r="AE27" i="8"/>
  <c r="AE114" i="8"/>
  <c r="AE115" i="8"/>
  <c r="AE116" i="8"/>
  <c r="AE28" i="8"/>
  <c r="AE117" i="8"/>
  <c r="AE93" i="8"/>
  <c r="AE118" i="8"/>
  <c r="AE120" i="8"/>
  <c r="AE95" i="8"/>
  <c r="AE121" i="8"/>
  <c r="AE122" i="8"/>
  <c r="AE124" i="8"/>
  <c r="AE96" i="8"/>
  <c r="AE97" i="8"/>
  <c r="AE125" i="8"/>
  <c r="AE48" i="8"/>
  <c r="AE128" i="8"/>
  <c r="AE43" i="8"/>
  <c r="AE106" i="8"/>
  <c r="AE137" i="8"/>
  <c r="AE50" i="8"/>
  <c r="AE139" i="8"/>
  <c r="AE140" i="8"/>
  <c r="AE59" i="8"/>
  <c r="AE39" i="8"/>
  <c r="AE21" i="8"/>
  <c r="AE143" i="8"/>
  <c r="AE25" i="8"/>
  <c r="AE102" i="8"/>
  <c r="AE38" i="8"/>
  <c r="AE119" i="8"/>
  <c r="AE54" i="8"/>
  <c r="AE150" i="8"/>
  <c r="AE152" i="8"/>
  <c r="AE49" i="8"/>
  <c r="AE157" i="8"/>
  <c r="AE158" i="8"/>
  <c r="AE159" i="8"/>
  <c r="AE160" i="8"/>
  <c r="AE161" i="8"/>
  <c r="AE162" i="8"/>
  <c r="AE29" i="8"/>
  <c r="AE57" i="8"/>
  <c r="AE165" i="8"/>
  <c r="AE166" i="8"/>
  <c r="AE70" i="8"/>
  <c r="AE168" i="8"/>
  <c r="AE35" i="8"/>
  <c r="AE146" i="8"/>
  <c r="AE169" i="8"/>
  <c r="AE170" i="8"/>
  <c r="AE171" i="8"/>
  <c r="AE172" i="8"/>
  <c r="AE173" i="8"/>
  <c r="AE127" i="8"/>
  <c r="AE145" i="8"/>
  <c r="AE20" i="8"/>
  <c r="AE89" i="8"/>
  <c r="AD3" i="8"/>
  <c r="AD34" i="8"/>
  <c r="AD14" i="8"/>
  <c r="AD9" i="8"/>
  <c r="AD52" i="8"/>
  <c r="AD47" i="8"/>
  <c r="AD31" i="8"/>
  <c r="AD13" i="8"/>
  <c r="AD51" i="8"/>
  <c r="AD53" i="8"/>
  <c r="AD41" i="8"/>
  <c r="AD62" i="8"/>
  <c r="AD67" i="8"/>
  <c r="AD23" i="8"/>
  <c r="AD7" i="8"/>
  <c r="AD45" i="8"/>
  <c r="AD68" i="8"/>
  <c r="AD15" i="8"/>
  <c r="AD24" i="8"/>
  <c r="AD36" i="8"/>
  <c r="AD4" i="8"/>
  <c r="AD74" i="8"/>
  <c r="AD80" i="8"/>
  <c r="AD63" i="8"/>
  <c r="AD22" i="8"/>
  <c r="AD56" i="8"/>
  <c r="AD2" i="8"/>
  <c r="AD81" i="8"/>
  <c r="AD11" i="8"/>
  <c r="AD26" i="8"/>
  <c r="AD82" i="8"/>
  <c r="AD18" i="8"/>
  <c r="AD83" i="8"/>
  <c r="AD84" i="8"/>
  <c r="AD32" i="8"/>
  <c r="AD33" i="8"/>
  <c r="AD6" i="8"/>
  <c r="AD85" i="8"/>
  <c r="AD69" i="8"/>
  <c r="AD86" i="8"/>
  <c r="AD10" i="8"/>
  <c r="AD90" i="8"/>
  <c r="AD71" i="8"/>
  <c r="AD37" i="8"/>
  <c r="AD92" i="8"/>
  <c r="AD8" i="8"/>
  <c r="AD5" i="8"/>
  <c r="AD72" i="8"/>
  <c r="AD94" i="8"/>
  <c r="AD12" i="8"/>
  <c r="AD40" i="8"/>
  <c r="AD75" i="8"/>
  <c r="AD44" i="8"/>
  <c r="AD58" i="8"/>
  <c r="AD30" i="8"/>
  <c r="AD76" i="8"/>
  <c r="AD55" i="8"/>
  <c r="AD104" i="8"/>
  <c r="AD105" i="8"/>
  <c r="AD107" i="8"/>
  <c r="AD108" i="8"/>
  <c r="AD110" i="8"/>
  <c r="AD111" i="8"/>
  <c r="AD19" i="8"/>
  <c r="AD46" i="8"/>
  <c r="AD112" i="8"/>
  <c r="AD113" i="8"/>
  <c r="AD87" i="8"/>
  <c r="AD27" i="8"/>
  <c r="AD114" i="8"/>
  <c r="AD115" i="8"/>
  <c r="AD116" i="8"/>
  <c r="AD28" i="8"/>
  <c r="AD117" i="8"/>
  <c r="AD93" i="8"/>
  <c r="AD118" i="8"/>
  <c r="AD120" i="8"/>
  <c r="AD95" i="8"/>
  <c r="AD121" i="8"/>
  <c r="AD122" i="8"/>
  <c r="AD124" i="8"/>
  <c r="AD96" i="8"/>
  <c r="AD97" i="8"/>
  <c r="AD125" i="8"/>
  <c r="AD48" i="8"/>
  <c r="AD128" i="8"/>
  <c r="AD43" i="8"/>
  <c r="AD106" i="8"/>
  <c r="AD137" i="8"/>
  <c r="AD50" i="8"/>
  <c r="AD139" i="8"/>
  <c r="AD140" i="8"/>
  <c r="AD59" i="8"/>
  <c r="AD39" i="8"/>
  <c r="AD21" i="8"/>
  <c r="AD143" i="8"/>
  <c r="AD25" i="8"/>
  <c r="AD102" i="8"/>
  <c r="AD38" i="8"/>
  <c r="AD119" i="8"/>
  <c r="AD54" i="8"/>
  <c r="AD150" i="8"/>
  <c r="AD152" i="8"/>
  <c r="AD49" i="8"/>
  <c r="AD157" i="8"/>
  <c r="AD158" i="8"/>
  <c r="AD159" i="8"/>
  <c r="AD160" i="8"/>
  <c r="AD161" i="8"/>
  <c r="AD162" i="8"/>
  <c r="AD29" i="8"/>
  <c r="AD57" i="8"/>
  <c r="AD165" i="8"/>
  <c r="AD166" i="8"/>
  <c r="AD70" i="8"/>
  <c r="AD168" i="8"/>
  <c r="AD35" i="8"/>
  <c r="AD146" i="8"/>
  <c r="AD169" i="8"/>
  <c r="AD170" i="8"/>
  <c r="AD171" i="8"/>
  <c r="AD172" i="8"/>
  <c r="AD173" i="8"/>
  <c r="AD127" i="8"/>
  <c r="AD145" i="8"/>
  <c r="AD20" i="8"/>
  <c r="AD89" i="8"/>
  <c r="AC3" i="8"/>
  <c r="AC34" i="8"/>
  <c r="AC14" i="8"/>
  <c r="AC9" i="8"/>
  <c r="AC52" i="8"/>
  <c r="AC47" i="8"/>
  <c r="AC31" i="8"/>
  <c r="AC13" i="8"/>
  <c r="AC51" i="8"/>
  <c r="AC53" i="8"/>
  <c r="AC41" i="8"/>
  <c r="AC62" i="8"/>
  <c r="AC67" i="8"/>
  <c r="AC23" i="8"/>
  <c r="AC7" i="8"/>
  <c r="AC45" i="8"/>
  <c r="AC68" i="8"/>
  <c r="AC15" i="8"/>
  <c r="AC24" i="8"/>
  <c r="AC36" i="8"/>
  <c r="AC4" i="8"/>
  <c r="AC74" i="8"/>
  <c r="AC80" i="8"/>
  <c r="AC63" i="8"/>
  <c r="AC22" i="8"/>
  <c r="AC56" i="8"/>
  <c r="AC2" i="8"/>
  <c r="AC81" i="8"/>
  <c r="AC11" i="8"/>
  <c r="AC26" i="8"/>
  <c r="AC82" i="8"/>
  <c r="AC18" i="8"/>
  <c r="AC83" i="8"/>
  <c r="AC84" i="8"/>
  <c r="AC32" i="8"/>
  <c r="AC33" i="8"/>
  <c r="AC6" i="8"/>
  <c r="AC85" i="8"/>
  <c r="AC69" i="8"/>
  <c r="AC86" i="8"/>
  <c r="AC10" i="8"/>
  <c r="AC90" i="8"/>
  <c r="AC71" i="8"/>
  <c r="AC37" i="8"/>
  <c r="AC92" i="8"/>
  <c r="AC8" i="8"/>
  <c r="AC5" i="8"/>
  <c r="AC72" i="8"/>
  <c r="AC94" i="8"/>
  <c r="AC12" i="8"/>
  <c r="AC40" i="8"/>
  <c r="AC75" i="8"/>
  <c r="AC44" i="8"/>
  <c r="AC58" i="8"/>
  <c r="AC30" i="8"/>
  <c r="AC76" i="8"/>
  <c r="AC55" i="8"/>
  <c r="AC104" i="8"/>
  <c r="AC105" i="8"/>
  <c r="AC107" i="8"/>
  <c r="AC108" i="8"/>
  <c r="AC110" i="8"/>
  <c r="AC111" i="8"/>
  <c r="AC19" i="8"/>
  <c r="AC46" i="8"/>
  <c r="AC112" i="8"/>
  <c r="AC113" i="8"/>
  <c r="AC87" i="8"/>
  <c r="AC27" i="8"/>
  <c r="AC114" i="8"/>
  <c r="AC115" i="8"/>
  <c r="AC116" i="8"/>
  <c r="AC28" i="8"/>
  <c r="AC117" i="8"/>
  <c r="AC93" i="8"/>
  <c r="AC118" i="8"/>
  <c r="AC120" i="8"/>
  <c r="AC95" i="8"/>
  <c r="AC121" i="8"/>
  <c r="AC122" i="8"/>
  <c r="AC124" i="8"/>
  <c r="AC96" i="8"/>
  <c r="AC97" i="8"/>
  <c r="AC125" i="8"/>
  <c r="AC48" i="8"/>
  <c r="AC128" i="8"/>
  <c r="AC43" i="8"/>
  <c r="AC106" i="8"/>
  <c r="AC137" i="8"/>
  <c r="AC50" i="8"/>
  <c r="AC139" i="8"/>
  <c r="AC140" i="8"/>
  <c r="AC59" i="8"/>
  <c r="AC39" i="8"/>
  <c r="AC21" i="8"/>
  <c r="AC143" i="8"/>
  <c r="AC25" i="8"/>
  <c r="AC102" i="8"/>
  <c r="AC38" i="8"/>
  <c r="AC119" i="8"/>
  <c r="AC54" i="8"/>
  <c r="AC150" i="8"/>
  <c r="AC152" i="8"/>
  <c r="AC49" i="8"/>
  <c r="AC157" i="8"/>
  <c r="AC158" i="8"/>
  <c r="AC159" i="8"/>
  <c r="AC160" i="8"/>
  <c r="AC161" i="8"/>
  <c r="AC162" i="8"/>
  <c r="AC29" i="8"/>
  <c r="AC57" i="8"/>
  <c r="AC165" i="8"/>
  <c r="AC166" i="8"/>
  <c r="AC70" i="8"/>
  <c r="AC168" i="8"/>
  <c r="AC35" i="8"/>
  <c r="AC146" i="8"/>
  <c r="AC169" i="8"/>
  <c r="AC170" i="8"/>
  <c r="AC171" i="8"/>
  <c r="AC172" i="8"/>
  <c r="AC173" i="8"/>
  <c r="AC127" i="8"/>
  <c r="AC145" i="8"/>
  <c r="AC20" i="8"/>
  <c r="AC89" i="8"/>
  <c r="AB3" i="8"/>
  <c r="AB34" i="8"/>
  <c r="AB14" i="8"/>
  <c r="AB9" i="8"/>
  <c r="AB52" i="8"/>
  <c r="AB47" i="8"/>
  <c r="AB31" i="8"/>
  <c r="AB13" i="8"/>
  <c r="AB51" i="8"/>
  <c r="AB53" i="8"/>
  <c r="AB41" i="8"/>
  <c r="AB62" i="8"/>
  <c r="AB67" i="8"/>
  <c r="AB23" i="8"/>
  <c r="AB7" i="8"/>
  <c r="AB45" i="8"/>
  <c r="AB68" i="8"/>
  <c r="AB15" i="8"/>
  <c r="AB24" i="8"/>
  <c r="AB36" i="8"/>
  <c r="AB4" i="8"/>
  <c r="AB74" i="8"/>
  <c r="AB80" i="8"/>
  <c r="AB63" i="8"/>
  <c r="AB22" i="8"/>
  <c r="AB56" i="8"/>
  <c r="AB2" i="8"/>
  <c r="AB81" i="8"/>
  <c r="AB11" i="8"/>
  <c r="AB26" i="8"/>
  <c r="AB82" i="8"/>
  <c r="AB18" i="8"/>
  <c r="AB83" i="8"/>
  <c r="AB84" i="8"/>
  <c r="AB32" i="8"/>
  <c r="AB33" i="8"/>
  <c r="AB6" i="8"/>
  <c r="AB85" i="8"/>
  <c r="AB69" i="8"/>
  <c r="AB86" i="8"/>
  <c r="AB10" i="8"/>
  <c r="AB90" i="8"/>
  <c r="AB71" i="8"/>
  <c r="AB37" i="8"/>
  <c r="AB92" i="8"/>
  <c r="AB8" i="8"/>
  <c r="AB5" i="8"/>
  <c r="AB72" i="8"/>
  <c r="AB94" i="8"/>
  <c r="AB12" i="8"/>
  <c r="AB40" i="8"/>
  <c r="AB75" i="8"/>
  <c r="AB44" i="8"/>
  <c r="AB58" i="8"/>
  <c r="AB30" i="8"/>
  <c r="AB76" i="8"/>
  <c r="AB55" i="8"/>
  <c r="AB104" i="8"/>
  <c r="AB105" i="8"/>
  <c r="AB107" i="8"/>
  <c r="AB108" i="8"/>
  <c r="AB110" i="8"/>
  <c r="AB111" i="8"/>
  <c r="AB19" i="8"/>
  <c r="AB46" i="8"/>
  <c r="AB112" i="8"/>
  <c r="AB113" i="8"/>
  <c r="AB87" i="8"/>
  <c r="AB27" i="8"/>
  <c r="AB114" i="8"/>
  <c r="AB115" i="8"/>
  <c r="AB116" i="8"/>
  <c r="AB28" i="8"/>
  <c r="AB117" i="8"/>
  <c r="AB93" i="8"/>
  <c r="AB118" i="8"/>
  <c r="AB120" i="8"/>
  <c r="AB95" i="8"/>
  <c r="AB121" i="8"/>
  <c r="AB122" i="8"/>
  <c r="AB124" i="8"/>
  <c r="AB96" i="8"/>
  <c r="AB97" i="8"/>
  <c r="AB125" i="8"/>
  <c r="AB48" i="8"/>
  <c r="AB128" i="8"/>
  <c r="AB43" i="8"/>
  <c r="AB106" i="8"/>
  <c r="AB137" i="8"/>
  <c r="AB50" i="8"/>
  <c r="AB139" i="8"/>
  <c r="AB140" i="8"/>
  <c r="AB59" i="8"/>
  <c r="AB39" i="8"/>
  <c r="AB21" i="8"/>
  <c r="AB143" i="8"/>
  <c r="AB25" i="8"/>
  <c r="AB102" i="8"/>
  <c r="AB38" i="8"/>
  <c r="AB119" i="8"/>
  <c r="AB54" i="8"/>
  <c r="AB150" i="8"/>
  <c r="AB152" i="8"/>
  <c r="AB49" i="8"/>
  <c r="AB157" i="8"/>
  <c r="AB158" i="8"/>
  <c r="AB159" i="8"/>
  <c r="AB160" i="8"/>
  <c r="AB161" i="8"/>
  <c r="AB162" i="8"/>
  <c r="AB29" i="8"/>
  <c r="AB57" i="8"/>
  <c r="AB165" i="8"/>
  <c r="AB166" i="8"/>
  <c r="AB70" i="8"/>
  <c r="AB168" i="8"/>
  <c r="AB35" i="8"/>
  <c r="AB146" i="8"/>
  <c r="AB169" i="8"/>
  <c r="AB170" i="8"/>
  <c r="AB171" i="8"/>
  <c r="AB172" i="8"/>
  <c r="AB173" i="8"/>
  <c r="AB127" i="8"/>
  <c r="AB145" i="8"/>
  <c r="AB20" i="8"/>
  <c r="AB89" i="8"/>
  <c r="AA3" i="8"/>
  <c r="AA34" i="8"/>
  <c r="AA14" i="8"/>
  <c r="AA9" i="8"/>
  <c r="AA52" i="8"/>
  <c r="AA47" i="8"/>
  <c r="AA31" i="8"/>
  <c r="AA13" i="8"/>
  <c r="AA51" i="8"/>
  <c r="AA53" i="8"/>
  <c r="AA41" i="8"/>
  <c r="AA62" i="8"/>
  <c r="AA67" i="8"/>
  <c r="AA23" i="8"/>
  <c r="AA7" i="8"/>
  <c r="AA45" i="8"/>
  <c r="AA68" i="8"/>
  <c r="AA15" i="8"/>
  <c r="AA24" i="8"/>
  <c r="AA36" i="8"/>
  <c r="AA4" i="8"/>
  <c r="AA74" i="8"/>
  <c r="AA80" i="8"/>
  <c r="AA63" i="8"/>
  <c r="AA22" i="8"/>
  <c r="AA56" i="8"/>
  <c r="AA2" i="8"/>
  <c r="AA81" i="8"/>
  <c r="AA11" i="8"/>
  <c r="AA26" i="8"/>
  <c r="AA82" i="8"/>
  <c r="AA18" i="8"/>
  <c r="AA83" i="8"/>
  <c r="AA84" i="8"/>
  <c r="AA32" i="8"/>
  <c r="AA33" i="8"/>
  <c r="AA6" i="8"/>
  <c r="AA85" i="8"/>
  <c r="AA69" i="8"/>
  <c r="AA86" i="8"/>
  <c r="AA10" i="8"/>
  <c r="AA90" i="8"/>
  <c r="AA71" i="8"/>
  <c r="AA37" i="8"/>
  <c r="AA92" i="8"/>
  <c r="AA8" i="8"/>
  <c r="AA5" i="8"/>
  <c r="AA72" i="8"/>
  <c r="AA94" i="8"/>
  <c r="AA12" i="8"/>
  <c r="AA40" i="8"/>
  <c r="AA75" i="8"/>
  <c r="AA44" i="8"/>
  <c r="AA58" i="8"/>
  <c r="AA30" i="8"/>
  <c r="AA76" i="8"/>
  <c r="AA55" i="8"/>
  <c r="AA104" i="8"/>
  <c r="AA105" i="8"/>
  <c r="AA107" i="8"/>
  <c r="AA108" i="8"/>
  <c r="AA110" i="8"/>
  <c r="AA111" i="8"/>
  <c r="AA19" i="8"/>
  <c r="AA46" i="8"/>
  <c r="AA112" i="8"/>
  <c r="AA113" i="8"/>
  <c r="AA87" i="8"/>
  <c r="AA27" i="8"/>
  <c r="AA114" i="8"/>
  <c r="AA115" i="8"/>
  <c r="AA116" i="8"/>
  <c r="AA28" i="8"/>
  <c r="AA117" i="8"/>
  <c r="AA93" i="8"/>
  <c r="AA118" i="8"/>
  <c r="AA120" i="8"/>
  <c r="AA95" i="8"/>
  <c r="AA121" i="8"/>
  <c r="AA122" i="8"/>
  <c r="AA124" i="8"/>
  <c r="AA96" i="8"/>
  <c r="AA97" i="8"/>
  <c r="AA125" i="8"/>
  <c r="AA48" i="8"/>
  <c r="AA128" i="8"/>
  <c r="AA43" i="8"/>
  <c r="AA106" i="8"/>
  <c r="AA137" i="8"/>
  <c r="AA50" i="8"/>
  <c r="AA139" i="8"/>
  <c r="AA140" i="8"/>
  <c r="AA59" i="8"/>
  <c r="AA39" i="8"/>
  <c r="AA21" i="8"/>
  <c r="AA143" i="8"/>
  <c r="AA25" i="8"/>
  <c r="AA102" i="8"/>
  <c r="AA38" i="8"/>
  <c r="AA119" i="8"/>
  <c r="AA54" i="8"/>
  <c r="AA150" i="8"/>
  <c r="AA152" i="8"/>
  <c r="AA49" i="8"/>
  <c r="AA157" i="8"/>
  <c r="AA158" i="8"/>
  <c r="AA159" i="8"/>
  <c r="AA160" i="8"/>
  <c r="AA161" i="8"/>
  <c r="AA162" i="8"/>
  <c r="AA29" i="8"/>
  <c r="AA57" i="8"/>
  <c r="AA165" i="8"/>
  <c r="AA166" i="8"/>
  <c r="AA70" i="8"/>
  <c r="AA168" i="8"/>
  <c r="AA35" i="8"/>
  <c r="AA146" i="8"/>
  <c r="AA169" i="8"/>
  <c r="AA170" i="8"/>
  <c r="AA171" i="8"/>
  <c r="AA172" i="8"/>
  <c r="AA173" i="8"/>
  <c r="AA127" i="8"/>
  <c r="AA145" i="8"/>
  <c r="AA20" i="8"/>
  <c r="AA89" i="8"/>
  <c r="Z3" i="8"/>
  <c r="Z34" i="8"/>
  <c r="Z14" i="8"/>
  <c r="Z9" i="8"/>
  <c r="Z52" i="8"/>
  <c r="Z47" i="8"/>
  <c r="Z31" i="8"/>
  <c r="Z13" i="8"/>
  <c r="Z51" i="8"/>
  <c r="Z53" i="8"/>
  <c r="Z41" i="8"/>
  <c r="Z62" i="8"/>
  <c r="Z67" i="8"/>
  <c r="Z23" i="8"/>
  <c r="Z7" i="8"/>
  <c r="Z45" i="8"/>
  <c r="Z68" i="8"/>
  <c r="Z15" i="8"/>
  <c r="Z24" i="8"/>
  <c r="Z36" i="8"/>
  <c r="Z4" i="8"/>
  <c r="Z74" i="8"/>
  <c r="Z80" i="8"/>
  <c r="Z63" i="8"/>
  <c r="Z22" i="8"/>
  <c r="Z56" i="8"/>
  <c r="Z2" i="8"/>
  <c r="Z81" i="8"/>
  <c r="Z11" i="8"/>
  <c r="Z26" i="8"/>
  <c r="Z82" i="8"/>
  <c r="Z18" i="8"/>
  <c r="Z83" i="8"/>
  <c r="Z84" i="8"/>
  <c r="Z32" i="8"/>
  <c r="Z33" i="8"/>
  <c r="Z6" i="8"/>
  <c r="Z85" i="8"/>
  <c r="Z69" i="8"/>
  <c r="Z86" i="8"/>
  <c r="Z10" i="8"/>
  <c r="Z90" i="8"/>
  <c r="Z71" i="8"/>
  <c r="Z37" i="8"/>
  <c r="Z92" i="8"/>
  <c r="Z8" i="8"/>
  <c r="Z5" i="8"/>
  <c r="Z72" i="8"/>
  <c r="Z94" i="8"/>
  <c r="Z12" i="8"/>
  <c r="Z40" i="8"/>
  <c r="Z75" i="8"/>
  <c r="Z44" i="8"/>
  <c r="Z58" i="8"/>
  <c r="Z30" i="8"/>
  <c r="Z76" i="8"/>
  <c r="Z55" i="8"/>
  <c r="Z104" i="8"/>
  <c r="Z105" i="8"/>
  <c r="Z107" i="8"/>
  <c r="Z108" i="8"/>
  <c r="Z110" i="8"/>
  <c r="Z111" i="8"/>
  <c r="Z19" i="8"/>
  <c r="Z46" i="8"/>
  <c r="Z112" i="8"/>
  <c r="Z113" i="8"/>
  <c r="Z87" i="8"/>
  <c r="Z27" i="8"/>
  <c r="Z114" i="8"/>
  <c r="Z115" i="8"/>
  <c r="Z116" i="8"/>
  <c r="Z28" i="8"/>
  <c r="Z117" i="8"/>
  <c r="Z93" i="8"/>
  <c r="Z118" i="8"/>
  <c r="Z120" i="8"/>
  <c r="Z95" i="8"/>
  <c r="Z121" i="8"/>
  <c r="Z122" i="8"/>
  <c r="Z124" i="8"/>
  <c r="Z96" i="8"/>
  <c r="Z97" i="8"/>
  <c r="Z125" i="8"/>
  <c r="Z48" i="8"/>
  <c r="Z128" i="8"/>
  <c r="Z43" i="8"/>
  <c r="Z106" i="8"/>
  <c r="Z137" i="8"/>
  <c r="Z50" i="8"/>
  <c r="Z139" i="8"/>
  <c r="Z140" i="8"/>
  <c r="Z59" i="8"/>
  <c r="Z39" i="8"/>
  <c r="Z21" i="8"/>
  <c r="Z143" i="8"/>
  <c r="Z25" i="8"/>
  <c r="Z102" i="8"/>
  <c r="Z38" i="8"/>
  <c r="Z119" i="8"/>
  <c r="Z54" i="8"/>
  <c r="Z150" i="8"/>
  <c r="Z152" i="8"/>
  <c r="Z49" i="8"/>
  <c r="Z157" i="8"/>
  <c r="Z158" i="8"/>
  <c r="Z159" i="8"/>
  <c r="Z160" i="8"/>
  <c r="Z161" i="8"/>
  <c r="Z162" i="8"/>
  <c r="Z29" i="8"/>
  <c r="Z57" i="8"/>
  <c r="Z165" i="8"/>
  <c r="Z166" i="8"/>
  <c r="Z70" i="8"/>
  <c r="Z168" i="8"/>
  <c r="Z35" i="8"/>
  <c r="Z146" i="8"/>
  <c r="Z169" i="8"/>
  <c r="Z170" i="8"/>
  <c r="Z171" i="8"/>
  <c r="Z172" i="8"/>
  <c r="Z173" i="8"/>
  <c r="Z127" i="8"/>
  <c r="Z145" i="8"/>
  <c r="Z20" i="8"/>
  <c r="Z89" i="8"/>
  <c r="Y3" i="8"/>
  <c r="Y34" i="8"/>
  <c r="Y14" i="8"/>
  <c r="Y9" i="8"/>
  <c r="Y52" i="8"/>
  <c r="Y47" i="8"/>
  <c r="Y31" i="8"/>
  <c r="Y13" i="8"/>
  <c r="Y51" i="8"/>
  <c r="Y53" i="8"/>
  <c r="Y41" i="8"/>
  <c r="Y62" i="8"/>
  <c r="Y67" i="8"/>
  <c r="Y23" i="8"/>
  <c r="Y7" i="8"/>
  <c r="Y45" i="8"/>
  <c r="Y68" i="8"/>
  <c r="Y15" i="8"/>
  <c r="Y24" i="8"/>
  <c r="Y36" i="8"/>
  <c r="Y4" i="8"/>
  <c r="Y74" i="8"/>
  <c r="Y80" i="8"/>
  <c r="Y63" i="8"/>
  <c r="Y22" i="8"/>
  <c r="Y56" i="8"/>
  <c r="Y2" i="8"/>
  <c r="Y81" i="8"/>
  <c r="Y11" i="8"/>
  <c r="Y26" i="8"/>
  <c r="Y82" i="8"/>
  <c r="Y18" i="8"/>
  <c r="Y83" i="8"/>
  <c r="Y84" i="8"/>
  <c r="Y32" i="8"/>
  <c r="Y33" i="8"/>
  <c r="Y6" i="8"/>
  <c r="Y85" i="8"/>
  <c r="Y69" i="8"/>
  <c r="Y86" i="8"/>
  <c r="Y10" i="8"/>
  <c r="Y90" i="8"/>
  <c r="Y71" i="8"/>
  <c r="Y37" i="8"/>
  <c r="Y92" i="8"/>
  <c r="Y8" i="8"/>
  <c r="Y5" i="8"/>
  <c r="Y72" i="8"/>
  <c r="Y94" i="8"/>
  <c r="Y12" i="8"/>
  <c r="Y40" i="8"/>
  <c r="Y75" i="8"/>
  <c r="Y44" i="8"/>
  <c r="Y58" i="8"/>
  <c r="Y30" i="8"/>
  <c r="Y76" i="8"/>
  <c r="Y55" i="8"/>
  <c r="Y104" i="8"/>
  <c r="Y105" i="8"/>
  <c r="Y107" i="8"/>
  <c r="Y108" i="8"/>
  <c r="Y110" i="8"/>
  <c r="Y111" i="8"/>
  <c r="Y19" i="8"/>
  <c r="Y46" i="8"/>
  <c r="Y112" i="8"/>
  <c r="Y113" i="8"/>
  <c r="Y87" i="8"/>
  <c r="Y27" i="8"/>
  <c r="Y114" i="8"/>
  <c r="Y115" i="8"/>
  <c r="Y116" i="8"/>
  <c r="Y28" i="8"/>
  <c r="Y117" i="8"/>
  <c r="Y93" i="8"/>
  <c r="Y118" i="8"/>
  <c r="Y120" i="8"/>
  <c r="Y95" i="8"/>
  <c r="Y121" i="8"/>
  <c r="Y122" i="8"/>
  <c r="Y124" i="8"/>
  <c r="Y96" i="8"/>
  <c r="Y97" i="8"/>
  <c r="Y125" i="8"/>
  <c r="Y48" i="8"/>
  <c r="Y128" i="8"/>
  <c r="Y43" i="8"/>
  <c r="Y106" i="8"/>
  <c r="Y137" i="8"/>
  <c r="Y50" i="8"/>
  <c r="Y139" i="8"/>
  <c r="Y140" i="8"/>
  <c r="Y59" i="8"/>
  <c r="Y39" i="8"/>
  <c r="Y21" i="8"/>
  <c r="Y143" i="8"/>
  <c r="Y25" i="8"/>
  <c r="Y102" i="8"/>
  <c r="Y38" i="8"/>
  <c r="Y119" i="8"/>
  <c r="Y54" i="8"/>
  <c r="Y150" i="8"/>
  <c r="Y152" i="8"/>
  <c r="Y49" i="8"/>
  <c r="Y157" i="8"/>
  <c r="Y158" i="8"/>
  <c r="Y159" i="8"/>
  <c r="Y160" i="8"/>
  <c r="Y161" i="8"/>
  <c r="Y162" i="8"/>
  <c r="Y29" i="8"/>
  <c r="Y57" i="8"/>
  <c r="Y165" i="8"/>
  <c r="Y166" i="8"/>
  <c r="Y70" i="8"/>
  <c r="Y168" i="8"/>
  <c r="Y35" i="8"/>
  <c r="Y146" i="8"/>
  <c r="Y169" i="8"/>
  <c r="Y170" i="8"/>
  <c r="Y171" i="8"/>
  <c r="Y172" i="8"/>
  <c r="Y173" i="8"/>
  <c r="Y127" i="8"/>
  <c r="Y145" i="8"/>
  <c r="Y20" i="8"/>
  <c r="Y89" i="8"/>
  <c r="X3" i="8"/>
  <c r="X34" i="8"/>
  <c r="X14" i="8"/>
  <c r="X9" i="8"/>
  <c r="X52" i="8"/>
  <c r="X47" i="8"/>
  <c r="X31" i="8"/>
  <c r="X13" i="8"/>
  <c r="X51" i="8"/>
  <c r="X53" i="8"/>
  <c r="X41" i="8"/>
  <c r="X62" i="8"/>
  <c r="X67" i="8"/>
  <c r="X23" i="8"/>
  <c r="X7" i="8"/>
  <c r="X45" i="8"/>
  <c r="X68" i="8"/>
  <c r="X15" i="8"/>
  <c r="X24" i="8"/>
  <c r="X36" i="8"/>
  <c r="X4" i="8"/>
  <c r="X74" i="8"/>
  <c r="X80" i="8"/>
  <c r="X63" i="8"/>
  <c r="X22" i="8"/>
  <c r="X56" i="8"/>
  <c r="X2" i="8"/>
  <c r="X81" i="8"/>
  <c r="X11" i="8"/>
  <c r="X26" i="8"/>
  <c r="X82" i="8"/>
  <c r="X18" i="8"/>
  <c r="X83" i="8"/>
  <c r="X84" i="8"/>
  <c r="X32" i="8"/>
  <c r="X33" i="8"/>
  <c r="X6" i="8"/>
  <c r="X85" i="8"/>
  <c r="X69" i="8"/>
  <c r="X86" i="8"/>
  <c r="X10" i="8"/>
  <c r="X90" i="8"/>
  <c r="X71" i="8"/>
  <c r="X37" i="8"/>
  <c r="X92" i="8"/>
  <c r="X8" i="8"/>
  <c r="X5" i="8"/>
  <c r="X72" i="8"/>
  <c r="X94" i="8"/>
  <c r="X12" i="8"/>
  <c r="X40" i="8"/>
  <c r="X75" i="8"/>
  <c r="X44" i="8"/>
  <c r="X58" i="8"/>
  <c r="X30" i="8"/>
  <c r="X76" i="8"/>
  <c r="X55" i="8"/>
  <c r="X104" i="8"/>
  <c r="X105" i="8"/>
  <c r="X107" i="8"/>
  <c r="X108" i="8"/>
  <c r="X110" i="8"/>
  <c r="X111" i="8"/>
  <c r="X19" i="8"/>
  <c r="X46" i="8"/>
  <c r="X112" i="8"/>
  <c r="X113" i="8"/>
  <c r="X87" i="8"/>
  <c r="X27" i="8"/>
  <c r="X114" i="8"/>
  <c r="X115" i="8"/>
  <c r="X116" i="8"/>
  <c r="X28" i="8"/>
  <c r="X117" i="8"/>
  <c r="X93" i="8"/>
  <c r="X118" i="8"/>
  <c r="X120" i="8"/>
  <c r="X95" i="8"/>
  <c r="X121" i="8"/>
  <c r="X122" i="8"/>
  <c r="X124" i="8"/>
  <c r="X96" i="8"/>
  <c r="X97" i="8"/>
  <c r="X125" i="8"/>
  <c r="X48" i="8"/>
  <c r="X128" i="8"/>
  <c r="X43" i="8"/>
  <c r="X106" i="8"/>
  <c r="X137" i="8"/>
  <c r="X50" i="8"/>
  <c r="X139" i="8"/>
  <c r="X140" i="8"/>
  <c r="X59" i="8"/>
  <c r="X39" i="8"/>
  <c r="X21" i="8"/>
  <c r="X143" i="8"/>
  <c r="X25" i="8"/>
  <c r="X102" i="8"/>
  <c r="X38" i="8"/>
  <c r="X119" i="8"/>
  <c r="X54" i="8"/>
  <c r="X150" i="8"/>
  <c r="X152" i="8"/>
  <c r="X49" i="8"/>
  <c r="X157" i="8"/>
  <c r="X158" i="8"/>
  <c r="X159" i="8"/>
  <c r="X160" i="8"/>
  <c r="X161" i="8"/>
  <c r="X162" i="8"/>
  <c r="X29" i="8"/>
  <c r="X57" i="8"/>
  <c r="X165" i="8"/>
  <c r="X166" i="8"/>
  <c r="X70" i="8"/>
  <c r="X168" i="8"/>
  <c r="X35" i="8"/>
  <c r="X146" i="8"/>
  <c r="X169" i="8"/>
  <c r="X170" i="8"/>
  <c r="X171" i="8"/>
  <c r="X172" i="8"/>
  <c r="X173" i="8"/>
  <c r="X127" i="8"/>
  <c r="X145" i="8"/>
  <c r="X20" i="8"/>
  <c r="X89" i="8"/>
  <c r="W3" i="8"/>
  <c r="W34" i="8"/>
  <c r="W14" i="8"/>
  <c r="W9" i="8"/>
  <c r="W52" i="8"/>
  <c r="W47" i="8"/>
  <c r="W31" i="8"/>
  <c r="W13" i="8"/>
  <c r="W51" i="8"/>
  <c r="W53" i="8"/>
  <c r="W41" i="8"/>
  <c r="W62" i="8"/>
  <c r="W67" i="8"/>
  <c r="W23" i="8"/>
  <c r="W7" i="8"/>
  <c r="W45" i="8"/>
  <c r="W68" i="8"/>
  <c r="W15" i="8"/>
  <c r="W24" i="8"/>
  <c r="W36" i="8"/>
  <c r="W4" i="8"/>
  <c r="W74" i="8"/>
  <c r="W80" i="8"/>
  <c r="W63" i="8"/>
  <c r="W22" i="8"/>
  <c r="W56" i="8"/>
  <c r="W2" i="8"/>
  <c r="W81" i="8"/>
  <c r="W11" i="8"/>
  <c r="W26" i="8"/>
  <c r="W82" i="8"/>
  <c r="W18" i="8"/>
  <c r="W83" i="8"/>
  <c r="W84" i="8"/>
  <c r="W32" i="8"/>
  <c r="W33" i="8"/>
  <c r="W6" i="8"/>
  <c r="W85" i="8"/>
  <c r="W69" i="8"/>
  <c r="W86" i="8"/>
  <c r="W10" i="8"/>
  <c r="W90" i="8"/>
  <c r="W71" i="8"/>
  <c r="W37" i="8"/>
  <c r="W92" i="8"/>
  <c r="W8" i="8"/>
  <c r="W5" i="8"/>
  <c r="W72" i="8"/>
  <c r="W94" i="8"/>
  <c r="W12" i="8"/>
  <c r="W40" i="8"/>
  <c r="W75" i="8"/>
  <c r="W44" i="8"/>
  <c r="W58" i="8"/>
  <c r="W30" i="8"/>
  <c r="W76" i="8"/>
  <c r="W55" i="8"/>
  <c r="W104" i="8"/>
  <c r="W105" i="8"/>
  <c r="W107" i="8"/>
  <c r="W108" i="8"/>
  <c r="W110" i="8"/>
  <c r="W111" i="8"/>
  <c r="W19" i="8"/>
  <c r="W46" i="8"/>
  <c r="W112" i="8"/>
  <c r="W113" i="8"/>
  <c r="W87" i="8"/>
  <c r="W27" i="8"/>
  <c r="W114" i="8"/>
  <c r="W115" i="8"/>
  <c r="W116" i="8"/>
  <c r="W28" i="8"/>
  <c r="W117" i="8"/>
  <c r="W93" i="8"/>
  <c r="W118" i="8"/>
  <c r="W120" i="8"/>
  <c r="W95" i="8"/>
  <c r="W121" i="8"/>
  <c r="W122" i="8"/>
  <c r="W124" i="8"/>
  <c r="W96" i="8"/>
  <c r="W97" i="8"/>
  <c r="W125" i="8"/>
  <c r="W48" i="8"/>
  <c r="W128" i="8"/>
  <c r="W43" i="8"/>
  <c r="W106" i="8"/>
  <c r="W137" i="8"/>
  <c r="W50" i="8"/>
  <c r="W139" i="8"/>
  <c r="W140" i="8"/>
  <c r="W59" i="8"/>
  <c r="W39" i="8"/>
  <c r="W21" i="8"/>
  <c r="W143" i="8"/>
  <c r="W25" i="8"/>
  <c r="W102" i="8"/>
  <c r="W38" i="8"/>
  <c r="W119" i="8"/>
  <c r="W54" i="8"/>
  <c r="W150" i="8"/>
  <c r="W152" i="8"/>
  <c r="W49" i="8"/>
  <c r="W157" i="8"/>
  <c r="W158" i="8"/>
  <c r="W159" i="8"/>
  <c r="W160" i="8"/>
  <c r="W161" i="8"/>
  <c r="W162" i="8"/>
  <c r="W29" i="8"/>
  <c r="W57" i="8"/>
  <c r="W165" i="8"/>
  <c r="W166" i="8"/>
  <c r="W70" i="8"/>
  <c r="W168" i="8"/>
  <c r="W35" i="8"/>
  <c r="W146" i="8"/>
  <c r="W169" i="8"/>
  <c r="W170" i="8"/>
  <c r="W171" i="8"/>
  <c r="W172" i="8"/>
  <c r="W173" i="8"/>
  <c r="W127" i="8"/>
  <c r="W145" i="8"/>
  <c r="W20" i="8"/>
  <c r="W89" i="8"/>
  <c r="V3" i="8"/>
  <c r="V34" i="8"/>
  <c r="V14" i="8"/>
  <c r="V9" i="8"/>
  <c r="V52" i="8"/>
  <c r="V47" i="8"/>
  <c r="V31" i="8"/>
  <c r="V13" i="8"/>
  <c r="V51" i="8"/>
  <c r="V53" i="8"/>
  <c r="V41" i="8"/>
  <c r="V62" i="8"/>
  <c r="V67" i="8"/>
  <c r="V23" i="8"/>
  <c r="V7" i="8"/>
  <c r="V45" i="8"/>
  <c r="V68" i="8"/>
  <c r="V15" i="8"/>
  <c r="V24" i="8"/>
  <c r="V36" i="8"/>
  <c r="V4" i="8"/>
  <c r="V74" i="8"/>
  <c r="V80" i="8"/>
  <c r="V63" i="8"/>
  <c r="V22" i="8"/>
  <c r="V56" i="8"/>
  <c r="V2" i="8"/>
  <c r="V81" i="8"/>
  <c r="V11" i="8"/>
  <c r="V26" i="8"/>
  <c r="V82" i="8"/>
  <c r="V18" i="8"/>
  <c r="V83" i="8"/>
  <c r="V84" i="8"/>
  <c r="V32" i="8"/>
  <c r="V33" i="8"/>
  <c r="V6" i="8"/>
  <c r="V85" i="8"/>
  <c r="V69" i="8"/>
  <c r="V86" i="8"/>
  <c r="V10" i="8"/>
  <c r="V90" i="8"/>
  <c r="V71" i="8"/>
  <c r="V37" i="8"/>
  <c r="V92" i="8"/>
  <c r="V8" i="8"/>
  <c r="V5" i="8"/>
  <c r="V72" i="8"/>
  <c r="V94" i="8"/>
  <c r="V12" i="8"/>
  <c r="V40" i="8"/>
  <c r="V75" i="8"/>
  <c r="V44" i="8"/>
  <c r="V58" i="8"/>
  <c r="V30" i="8"/>
  <c r="V76" i="8"/>
  <c r="V55" i="8"/>
  <c r="V104" i="8"/>
  <c r="V105" i="8"/>
  <c r="V107" i="8"/>
  <c r="V108" i="8"/>
  <c r="V110" i="8"/>
  <c r="V111" i="8"/>
  <c r="V19" i="8"/>
  <c r="V46" i="8"/>
  <c r="V112" i="8"/>
  <c r="V113" i="8"/>
  <c r="V87" i="8"/>
  <c r="V27" i="8"/>
  <c r="V114" i="8"/>
  <c r="V115" i="8"/>
  <c r="V116" i="8"/>
  <c r="V28" i="8"/>
  <c r="V117" i="8"/>
  <c r="V93" i="8"/>
  <c r="V118" i="8"/>
  <c r="V120" i="8"/>
  <c r="V95" i="8"/>
  <c r="V121" i="8"/>
  <c r="V122" i="8"/>
  <c r="V124" i="8"/>
  <c r="V96" i="8"/>
  <c r="V97" i="8"/>
  <c r="V125" i="8"/>
  <c r="V48" i="8"/>
  <c r="V128" i="8"/>
  <c r="V43" i="8"/>
  <c r="V106" i="8"/>
  <c r="V137" i="8"/>
  <c r="V50" i="8"/>
  <c r="V139" i="8"/>
  <c r="V140" i="8"/>
  <c r="V59" i="8"/>
  <c r="V39" i="8"/>
  <c r="V21" i="8"/>
  <c r="V143" i="8"/>
  <c r="V25" i="8"/>
  <c r="V102" i="8"/>
  <c r="V38" i="8"/>
  <c r="V119" i="8"/>
  <c r="V54" i="8"/>
  <c r="V150" i="8"/>
  <c r="V152" i="8"/>
  <c r="V49" i="8"/>
  <c r="V157" i="8"/>
  <c r="V158" i="8"/>
  <c r="V159" i="8"/>
  <c r="V160" i="8"/>
  <c r="V161" i="8"/>
  <c r="V162" i="8"/>
  <c r="V29" i="8"/>
  <c r="V57" i="8"/>
  <c r="V165" i="8"/>
  <c r="V166" i="8"/>
  <c r="V70" i="8"/>
  <c r="V168" i="8"/>
  <c r="V35" i="8"/>
  <c r="V146" i="8"/>
  <c r="V169" i="8"/>
  <c r="V170" i="8"/>
  <c r="V171" i="8"/>
  <c r="V172" i="8"/>
  <c r="V173" i="8"/>
  <c r="V127" i="8"/>
  <c r="V145" i="8"/>
  <c r="V20" i="8"/>
  <c r="V89" i="8"/>
  <c r="U3" i="8"/>
  <c r="U34" i="8"/>
  <c r="U14" i="8"/>
  <c r="U9" i="8"/>
  <c r="U52" i="8"/>
  <c r="U47" i="8"/>
  <c r="U31" i="8"/>
  <c r="U13" i="8"/>
  <c r="U51" i="8"/>
  <c r="U53" i="8"/>
  <c r="U41" i="8"/>
  <c r="U62" i="8"/>
  <c r="U67" i="8"/>
  <c r="U23" i="8"/>
  <c r="U7" i="8"/>
  <c r="U45" i="8"/>
  <c r="U68" i="8"/>
  <c r="U15" i="8"/>
  <c r="U24" i="8"/>
  <c r="U36" i="8"/>
  <c r="U4" i="8"/>
  <c r="U74" i="8"/>
  <c r="U80" i="8"/>
  <c r="U63" i="8"/>
  <c r="U22" i="8"/>
  <c r="U56" i="8"/>
  <c r="U2" i="8"/>
  <c r="U81" i="8"/>
  <c r="U11" i="8"/>
  <c r="U26" i="8"/>
  <c r="U82" i="8"/>
  <c r="U18" i="8"/>
  <c r="U83" i="8"/>
  <c r="U84" i="8"/>
  <c r="U32" i="8"/>
  <c r="U33" i="8"/>
  <c r="U6" i="8"/>
  <c r="U85" i="8"/>
  <c r="U69" i="8"/>
  <c r="U86" i="8"/>
  <c r="U10" i="8"/>
  <c r="U90" i="8"/>
  <c r="U71" i="8"/>
  <c r="U37" i="8"/>
  <c r="U92" i="8"/>
  <c r="U8" i="8"/>
  <c r="U5" i="8"/>
  <c r="U72" i="8"/>
  <c r="U94" i="8"/>
  <c r="U12" i="8"/>
  <c r="U40" i="8"/>
  <c r="U75" i="8"/>
  <c r="U44" i="8"/>
  <c r="U58" i="8"/>
  <c r="U30" i="8"/>
  <c r="U76" i="8"/>
  <c r="U55" i="8"/>
  <c r="U104" i="8"/>
  <c r="U105" i="8"/>
  <c r="U107" i="8"/>
  <c r="U108" i="8"/>
  <c r="U110" i="8"/>
  <c r="U111" i="8"/>
  <c r="U19" i="8"/>
  <c r="U46" i="8"/>
  <c r="U112" i="8"/>
  <c r="U113" i="8"/>
  <c r="U87" i="8"/>
  <c r="U27" i="8"/>
  <c r="U114" i="8"/>
  <c r="U115" i="8"/>
  <c r="U116" i="8"/>
  <c r="U28" i="8"/>
  <c r="U117" i="8"/>
  <c r="U93" i="8"/>
  <c r="U118" i="8"/>
  <c r="U120" i="8"/>
  <c r="U95" i="8"/>
  <c r="U121" i="8"/>
  <c r="U122" i="8"/>
  <c r="U124" i="8"/>
  <c r="U96" i="8"/>
  <c r="U97" i="8"/>
  <c r="U125" i="8"/>
  <c r="U48" i="8"/>
  <c r="U128" i="8"/>
  <c r="U43" i="8"/>
  <c r="U106" i="8"/>
  <c r="U137" i="8"/>
  <c r="U50" i="8"/>
  <c r="U139" i="8"/>
  <c r="U140" i="8"/>
  <c r="U59" i="8"/>
  <c r="U39" i="8"/>
  <c r="U21" i="8"/>
  <c r="U143" i="8"/>
  <c r="U25" i="8"/>
  <c r="U102" i="8"/>
  <c r="U38" i="8"/>
  <c r="U119" i="8"/>
  <c r="U54" i="8"/>
  <c r="U150" i="8"/>
  <c r="U152" i="8"/>
  <c r="U49" i="8"/>
  <c r="U157" i="8"/>
  <c r="U158" i="8"/>
  <c r="U159" i="8"/>
  <c r="U160" i="8"/>
  <c r="U161" i="8"/>
  <c r="U162" i="8"/>
  <c r="U29" i="8"/>
  <c r="U57" i="8"/>
  <c r="U165" i="8"/>
  <c r="U166" i="8"/>
  <c r="U70" i="8"/>
  <c r="U168" i="8"/>
  <c r="U35" i="8"/>
  <c r="U146" i="8"/>
  <c r="U169" i="8"/>
  <c r="U170" i="8"/>
  <c r="U171" i="8"/>
  <c r="U172" i="8"/>
  <c r="U173" i="8"/>
  <c r="U127" i="8"/>
  <c r="U145" i="8"/>
  <c r="U20" i="8"/>
  <c r="U89" i="8"/>
  <c r="T3" i="8"/>
  <c r="T34" i="8"/>
  <c r="T14" i="8"/>
  <c r="T9" i="8"/>
  <c r="T52" i="8"/>
  <c r="T47" i="8"/>
  <c r="T31" i="8"/>
  <c r="T13" i="8"/>
  <c r="T51" i="8"/>
  <c r="T53" i="8"/>
  <c r="T41" i="8"/>
  <c r="T62" i="8"/>
  <c r="T67" i="8"/>
  <c r="T23" i="8"/>
  <c r="T7" i="8"/>
  <c r="T45" i="8"/>
  <c r="T68" i="8"/>
  <c r="T15" i="8"/>
  <c r="T24" i="8"/>
  <c r="T36" i="8"/>
  <c r="T4" i="8"/>
  <c r="T74" i="8"/>
  <c r="T80" i="8"/>
  <c r="T63" i="8"/>
  <c r="T22" i="8"/>
  <c r="T56" i="8"/>
  <c r="T2" i="8"/>
  <c r="T81" i="8"/>
  <c r="T11" i="8"/>
  <c r="T26" i="8"/>
  <c r="T82" i="8"/>
  <c r="T18" i="8"/>
  <c r="T83" i="8"/>
  <c r="T84" i="8"/>
  <c r="T32" i="8"/>
  <c r="T33" i="8"/>
  <c r="T6" i="8"/>
  <c r="T85" i="8"/>
  <c r="T69" i="8"/>
  <c r="T86" i="8"/>
  <c r="T10" i="8"/>
  <c r="T90" i="8"/>
  <c r="T71" i="8"/>
  <c r="T37" i="8"/>
  <c r="T92" i="8"/>
  <c r="T8" i="8"/>
  <c r="T5" i="8"/>
  <c r="T72" i="8"/>
  <c r="T94" i="8"/>
  <c r="T12" i="8"/>
  <c r="T40" i="8"/>
  <c r="T75" i="8"/>
  <c r="T44" i="8"/>
  <c r="T58" i="8"/>
  <c r="T30" i="8"/>
  <c r="T76" i="8"/>
  <c r="T55" i="8"/>
  <c r="T104" i="8"/>
  <c r="T105" i="8"/>
  <c r="T107" i="8"/>
  <c r="T108" i="8"/>
  <c r="T110" i="8"/>
  <c r="T111" i="8"/>
  <c r="T19" i="8"/>
  <c r="T46" i="8"/>
  <c r="T112" i="8"/>
  <c r="T113" i="8"/>
  <c r="T87" i="8"/>
  <c r="T27" i="8"/>
  <c r="T114" i="8"/>
  <c r="T115" i="8"/>
  <c r="T116" i="8"/>
  <c r="T28" i="8"/>
  <c r="T117" i="8"/>
  <c r="T93" i="8"/>
  <c r="T118" i="8"/>
  <c r="T120" i="8"/>
  <c r="T95" i="8"/>
  <c r="T121" i="8"/>
  <c r="T122" i="8"/>
  <c r="T124" i="8"/>
  <c r="T96" i="8"/>
  <c r="T97" i="8"/>
  <c r="T125" i="8"/>
  <c r="T48" i="8"/>
  <c r="T128" i="8"/>
  <c r="T43" i="8"/>
  <c r="T106" i="8"/>
  <c r="T137" i="8"/>
  <c r="T50" i="8"/>
  <c r="T139" i="8"/>
  <c r="T140" i="8"/>
  <c r="T59" i="8"/>
  <c r="T39" i="8"/>
  <c r="T21" i="8"/>
  <c r="T143" i="8"/>
  <c r="T25" i="8"/>
  <c r="T102" i="8"/>
  <c r="T38" i="8"/>
  <c r="T119" i="8"/>
  <c r="T54" i="8"/>
  <c r="T150" i="8"/>
  <c r="T152" i="8"/>
  <c r="T49" i="8"/>
  <c r="T157" i="8"/>
  <c r="T158" i="8"/>
  <c r="T159" i="8"/>
  <c r="T160" i="8"/>
  <c r="T161" i="8"/>
  <c r="T162" i="8"/>
  <c r="T29" i="8"/>
  <c r="T57" i="8"/>
  <c r="T165" i="8"/>
  <c r="T166" i="8"/>
  <c r="T70" i="8"/>
  <c r="T168" i="8"/>
  <c r="T35" i="8"/>
  <c r="T146" i="8"/>
  <c r="T169" i="8"/>
  <c r="T170" i="8"/>
  <c r="T171" i="8"/>
  <c r="T172" i="8"/>
  <c r="T173" i="8"/>
  <c r="T127" i="8"/>
  <c r="T145" i="8"/>
  <c r="T20" i="8"/>
  <c r="T89" i="8"/>
  <c r="S3" i="8"/>
  <c r="S34" i="8"/>
  <c r="S14" i="8"/>
  <c r="S9" i="8"/>
  <c r="S52" i="8"/>
  <c r="S47" i="8"/>
  <c r="S31" i="8"/>
  <c r="S13" i="8"/>
  <c r="S51" i="8"/>
  <c r="S53" i="8"/>
  <c r="S41" i="8"/>
  <c r="S62" i="8"/>
  <c r="S67" i="8"/>
  <c r="S23" i="8"/>
  <c r="S7" i="8"/>
  <c r="S45" i="8"/>
  <c r="S68" i="8"/>
  <c r="S15" i="8"/>
  <c r="S24" i="8"/>
  <c r="S36" i="8"/>
  <c r="S4" i="8"/>
  <c r="S74" i="8"/>
  <c r="S80" i="8"/>
  <c r="S63" i="8"/>
  <c r="S22" i="8"/>
  <c r="S56" i="8"/>
  <c r="S2" i="8"/>
  <c r="S81" i="8"/>
  <c r="S11" i="8"/>
  <c r="S26" i="8"/>
  <c r="S82" i="8"/>
  <c r="S18" i="8"/>
  <c r="S83" i="8"/>
  <c r="S84" i="8"/>
  <c r="S32" i="8"/>
  <c r="S33" i="8"/>
  <c r="S6" i="8"/>
  <c r="S85" i="8"/>
  <c r="S69" i="8"/>
  <c r="S86" i="8"/>
  <c r="S10" i="8"/>
  <c r="S90" i="8"/>
  <c r="S71" i="8"/>
  <c r="S37" i="8"/>
  <c r="S92" i="8"/>
  <c r="S8" i="8"/>
  <c r="S5" i="8"/>
  <c r="S72" i="8"/>
  <c r="S94" i="8"/>
  <c r="S12" i="8"/>
  <c r="S40" i="8"/>
  <c r="S75" i="8"/>
  <c r="S44" i="8"/>
  <c r="S58" i="8"/>
  <c r="S30" i="8"/>
  <c r="S76" i="8"/>
  <c r="S55" i="8"/>
  <c r="S104" i="8"/>
  <c r="S105" i="8"/>
  <c r="S107" i="8"/>
  <c r="S108" i="8"/>
  <c r="S110" i="8"/>
  <c r="S111" i="8"/>
  <c r="S19" i="8"/>
  <c r="S46" i="8"/>
  <c r="S112" i="8"/>
  <c r="S113" i="8"/>
  <c r="S87" i="8"/>
  <c r="S27" i="8"/>
  <c r="S114" i="8"/>
  <c r="S115" i="8"/>
  <c r="S116" i="8"/>
  <c r="S28" i="8"/>
  <c r="S117" i="8"/>
  <c r="S93" i="8"/>
  <c r="S118" i="8"/>
  <c r="S120" i="8"/>
  <c r="S95" i="8"/>
  <c r="S121" i="8"/>
  <c r="S122" i="8"/>
  <c r="S124" i="8"/>
  <c r="S96" i="8"/>
  <c r="S97" i="8"/>
  <c r="S125" i="8"/>
  <c r="S48" i="8"/>
  <c r="S128" i="8"/>
  <c r="S43" i="8"/>
  <c r="S106" i="8"/>
  <c r="S137" i="8"/>
  <c r="S50" i="8"/>
  <c r="S139" i="8"/>
  <c r="S140" i="8"/>
  <c r="S59" i="8"/>
  <c r="S39" i="8"/>
  <c r="S21" i="8"/>
  <c r="S143" i="8"/>
  <c r="S25" i="8"/>
  <c r="S102" i="8"/>
  <c r="S38" i="8"/>
  <c r="S119" i="8"/>
  <c r="S54" i="8"/>
  <c r="S150" i="8"/>
  <c r="S152" i="8"/>
  <c r="S49" i="8"/>
  <c r="S157" i="8"/>
  <c r="S158" i="8"/>
  <c r="S159" i="8"/>
  <c r="S160" i="8"/>
  <c r="S161" i="8"/>
  <c r="S162" i="8"/>
  <c r="S29" i="8"/>
  <c r="S57" i="8"/>
  <c r="S165" i="8"/>
  <c r="S166" i="8"/>
  <c r="S70" i="8"/>
  <c r="S168" i="8"/>
  <c r="S35" i="8"/>
  <c r="S146" i="8"/>
  <c r="S169" i="8"/>
  <c r="S170" i="8"/>
  <c r="S171" i="8"/>
  <c r="S172" i="8"/>
  <c r="S173" i="8"/>
  <c r="S127" i="8"/>
  <c r="S145" i="8"/>
  <c r="S20" i="8"/>
  <c r="S89" i="8"/>
  <c r="R3" i="8"/>
  <c r="R34" i="8"/>
  <c r="R14" i="8"/>
  <c r="R9" i="8"/>
  <c r="R52" i="8"/>
  <c r="R47" i="8"/>
  <c r="R31" i="8"/>
  <c r="R13" i="8"/>
  <c r="R51" i="8"/>
  <c r="R53" i="8"/>
  <c r="R41" i="8"/>
  <c r="R62" i="8"/>
  <c r="R67" i="8"/>
  <c r="R23" i="8"/>
  <c r="R7" i="8"/>
  <c r="R45" i="8"/>
  <c r="R68" i="8"/>
  <c r="R15" i="8"/>
  <c r="R24" i="8"/>
  <c r="R36" i="8"/>
  <c r="R4" i="8"/>
  <c r="R74" i="8"/>
  <c r="R80" i="8"/>
  <c r="R63" i="8"/>
  <c r="R22" i="8"/>
  <c r="R56" i="8"/>
  <c r="R2" i="8"/>
  <c r="R81" i="8"/>
  <c r="R11" i="8"/>
  <c r="R26" i="8"/>
  <c r="R82" i="8"/>
  <c r="R18" i="8"/>
  <c r="R83" i="8"/>
  <c r="R84" i="8"/>
  <c r="R32" i="8"/>
  <c r="R33" i="8"/>
  <c r="R6" i="8"/>
  <c r="R85" i="8"/>
  <c r="R69" i="8"/>
  <c r="R86" i="8"/>
  <c r="R10" i="8"/>
  <c r="R90" i="8"/>
  <c r="R71" i="8"/>
  <c r="R37" i="8"/>
  <c r="R92" i="8"/>
  <c r="R8" i="8"/>
  <c r="R5" i="8"/>
  <c r="R72" i="8"/>
  <c r="R94" i="8"/>
  <c r="R12" i="8"/>
  <c r="R40" i="8"/>
  <c r="R75" i="8"/>
  <c r="R44" i="8"/>
  <c r="R58" i="8"/>
  <c r="R30" i="8"/>
  <c r="R76" i="8"/>
  <c r="R55" i="8"/>
  <c r="R104" i="8"/>
  <c r="R105" i="8"/>
  <c r="R107" i="8"/>
  <c r="R108" i="8"/>
  <c r="R110" i="8"/>
  <c r="R111" i="8"/>
  <c r="R19" i="8"/>
  <c r="R46" i="8"/>
  <c r="R112" i="8"/>
  <c r="R113" i="8"/>
  <c r="R87" i="8"/>
  <c r="R27" i="8"/>
  <c r="R114" i="8"/>
  <c r="R115" i="8"/>
  <c r="R116" i="8"/>
  <c r="R28" i="8"/>
  <c r="R117" i="8"/>
  <c r="R93" i="8"/>
  <c r="R118" i="8"/>
  <c r="R120" i="8"/>
  <c r="R95" i="8"/>
  <c r="R121" i="8"/>
  <c r="R122" i="8"/>
  <c r="R124" i="8"/>
  <c r="R96" i="8"/>
  <c r="R97" i="8"/>
  <c r="R125" i="8"/>
  <c r="R48" i="8"/>
  <c r="R128" i="8"/>
  <c r="R43" i="8"/>
  <c r="R106" i="8"/>
  <c r="R137" i="8"/>
  <c r="R50" i="8"/>
  <c r="R139" i="8"/>
  <c r="R140" i="8"/>
  <c r="R59" i="8"/>
  <c r="R39" i="8"/>
  <c r="R21" i="8"/>
  <c r="R143" i="8"/>
  <c r="R25" i="8"/>
  <c r="R102" i="8"/>
  <c r="R38" i="8"/>
  <c r="R119" i="8"/>
  <c r="R54" i="8"/>
  <c r="R150" i="8"/>
  <c r="R152" i="8"/>
  <c r="R49" i="8"/>
  <c r="R157" i="8"/>
  <c r="R158" i="8"/>
  <c r="R159" i="8"/>
  <c r="R160" i="8"/>
  <c r="R161" i="8"/>
  <c r="R162" i="8"/>
  <c r="R29" i="8"/>
  <c r="R57" i="8"/>
  <c r="R165" i="8"/>
  <c r="R166" i="8"/>
  <c r="R70" i="8"/>
  <c r="R168" i="8"/>
  <c r="R35" i="8"/>
  <c r="R146" i="8"/>
  <c r="R169" i="8"/>
  <c r="R170" i="8"/>
  <c r="R171" i="8"/>
  <c r="R172" i="8"/>
  <c r="R173" i="8"/>
  <c r="R127" i="8"/>
  <c r="R145" i="8"/>
  <c r="R20" i="8"/>
  <c r="R89" i="8"/>
  <c r="Q3" i="8"/>
  <c r="Q34" i="8"/>
  <c r="Q14" i="8"/>
  <c r="Q9" i="8"/>
  <c r="Q52" i="8"/>
  <c r="Q47" i="8"/>
  <c r="Q31" i="8"/>
  <c r="Q13" i="8"/>
  <c r="Q51" i="8"/>
  <c r="Q53" i="8"/>
  <c r="Q41" i="8"/>
  <c r="Q62" i="8"/>
  <c r="Q67" i="8"/>
  <c r="Q23" i="8"/>
  <c r="Q7" i="8"/>
  <c r="Q45" i="8"/>
  <c r="Q68" i="8"/>
  <c r="Q15" i="8"/>
  <c r="Q24" i="8"/>
  <c r="Q36" i="8"/>
  <c r="Q4" i="8"/>
  <c r="Q74" i="8"/>
  <c r="Q80" i="8"/>
  <c r="Q63" i="8"/>
  <c r="Q22" i="8"/>
  <c r="Q56" i="8"/>
  <c r="Q2" i="8"/>
  <c r="Q81" i="8"/>
  <c r="Q11" i="8"/>
  <c r="Q26" i="8"/>
  <c r="Q82" i="8"/>
  <c r="Q18" i="8"/>
  <c r="Q83" i="8"/>
  <c r="Q84" i="8"/>
  <c r="Q32" i="8"/>
  <c r="Q33" i="8"/>
  <c r="Q6" i="8"/>
  <c r="Q85" i="8"/>
  <c r="Q69" i="8"/>
  <c r="Q86" i="8"/>
  <c r="Q10" i="8"/>
  <c r="Q90" i="8"/>
  <c r="Q71" i="8"/>
  <c r="Q37" i="8"/>
  <c r="Q92" i="8"/>
  <c r="Q8" i="8"/>
  <c r="Q5" i="8"/>
  <c r="Q72" i="8"/>
  <c r="Q94" i="8"/>
  <c r="Q12" i="8"/>
  <c r="Q40" i="8"/>
  <c r="Q75" i="8"/>
  <c r="Q44" i="8"/>
  <c r="Q58" i="8"/>
  <c r="Q30" i="8"/>
  <c r="Q76" i="8"/>
  <c r="Q55" i="8"/>
  <c r="Q104" i="8"/>
  <c r="Q105" i="8"/>
  <c r="Q107" i="8"/>
  <c r="Q108" i="8"/>
  <c r="Q110" i="8"/>
  <c r="Q111" i="8"/>
  <c r="Q19" i="8"/>
  <c r="Q46" i="8"/>
  <c r="Q112" i="8"/>
  <c r="Q113" i="8"/>
  <c r="Q87" i="8"/>
  <c r="Q27" i="8"/>
  <c r="Q114" i="8"/>
  <c r="Q115" i="8"/>
  <c r="Q116" i="8"/>
  <c r="Q28" i="8"/>
  <c r="Q117" i="8"/>
  <c r="Q93" i="8"/>
  <c r="Q118" i="8"/>
  <c r="Q120" i="8"/>
  <c r="Q95" i="8"/>
  <c r="Q121" i="8"/>
  <c r="Q122" i="8"/>
  <c r="Q124" i="8"/>
  <c r="Q96" i="8"/>
  <c r="Q97" i="8"/>
  <c r="Q125" i="8"/>
  <c r="Q48" i="8"/>
  <c r="Q128" i="8"/>
  <c r="Q43" i="8"/>
  <c r="Q106" i="8"/>
  <c r="Q137" i="8"/>
  <c r="Q50" i="8"/>
  <c r="Q139" i="8"/>
  <c r="Q140" i="8"/>
  <c r="Q59" i="8"/>
  <c r="Q39" i="8"/>
  <c r="Q21" i="8"/>
  <c r="Q143" i="8"/>
  <c r="Q25" i="8"/>
  <c r="Q102" i="8"/>
  <c r="Q38" i="8"/>
  <c r="Q119" i="8"/>
  <c r="Q54" i="8"/>
  <c r="Q150" i="8"/>
  <c r="Q152" i="8"/>
  <c r="Q49" i="8"/>
  <c r="Q157" i="8"/>
  <c r="Q158" i="8"/>
  <c r="Q159" i="8"/>
  <c r="Q160" i="8"/>
  <c r="Q161" i="8"/>
  <c r="Q162" i="8"/>
  <c r="Q29" i="8"/>
  <c r="Q57" i="8"/>
  <c r="Q165" i="8"/>
  <c r="Q166" i="8"/>
  <c r="Q70" i="8"/>
  <c r="Q168" i="8"/>
  <c r="Q35" i="8"/>
  <c r="Q146" i="8"/>
  <c r="Q169" i="8"/>
  <c r="Q170" i="8"/>
  <c r="Q171" i="8"/>
  <c r="Q172" i="8"/>
  <c r="Q173" i="8"/>
  <c r="Q127" i="8"/>
  <c r="Q145" i="8"/>
  <c r="Q20" i="8"/>
  <c r="Q89" i="8"/>
  <c r="P3" i="8"/>
  <c r="P34" i="8"/>
  <c r="P14" i="8"/>
  <c r="P9" i="8"/>
  <c r="P52" i="8"/>
  <c r="P47" i="8"/>
  <c r="P31" i="8"/>
  <c r="P13" i="8"/>
  <c r="P51" i="8"/>
  <c r="P53" i="8"/>
  <c r="P41" i="8"/>
  <c r="P62" i="8"/>
  <c r="P67" i="8"/>
  <c r="P23" i="8"/>
  <c r="P7" i="8"/>
  <c r="P45" i="8"/>
  <c r="P68" i="8"/>
  <c r="P15" i="8"/>
  <c r="P24" i="8"/>
  <c r="P36" i="8"/>
  <c r="P4" i="8"/>
  <c r="P74" i="8"/>
  <c r="P80" i="8"/>
  <c r="P63" i="8"/>
  <c r="P22" i="8"/>
  <c r="P56" i="8"/>
  <c r="P2" i="8"/>
  <c r="P81" i="8"/>
  <c r="P11" i="8"/>
  <c r="P26" i="8"/>
  <c r="P82" i="8"/>
  <c r="P18" i="8"/>
  <c r="P83" i="8"/>
  <c r="P84" i="8"/>
  <c r="P32" i="8"/>
  <c r="P33" i="8"/>
  <c r="P6" i="8"/>
  <c r="P85" i="8"/>
  <c r="P69" i="8"/>
  <c r="P86" i="8"/>
  <c r="P10" i="8"/>
  <c r="P90" i="8"/>
  <c r="P71" i="8"/>
  <c r="P37" i="8"/>
  <c r="P92" i="8"/>
  <c r="P8" i="8"/>
  <c r="P5" i="8"/>
  <c r="P72" i="8"/>
  <c r="P94" i="8"/>
  <c r="P12" i="8"/>
  <c r="P40" i="8"/>
  <c r="P75" i="8"/>
  <c r="P44" i="8"/>
  <c r="P58" i="8"/>
  <c r="P30" i="8"/>
  <c r="P76" i="8"/>
  <c r="P55" i="8"/>
  <c r="P104" i="8"/>
  <c r="P105" i="8"/>
  <c r="P107" i="8"/>
  <c r="P108" i="8"/>
  <c r="P110" i="8"/>
  <c r="P111" i="8"/>
  <c r="P19" i="8"/>
  <c r="P46" i="8"/>
  <c r="P112" i="8"/>
  <c r="P113" i="8"/>
  <c r="P87" i="8"/>
  <c r="P27" i="8"/>
  <c r="P114" i="8"/>
  <c r="P115" i="8"/>
  <c r="P116" i="8"/>
  <c r="P28" i="8"/>
  <c r="P117" i="8"/>
  <c r="P93" i="8"/>
  <c r="P118" i="8"/>
  <c r="P120" i="8"/>
  <c r="P95" i="8"/>
  <c r="P121" i="8"/>
  <c r="P122" i="8"/>
  <c r="P124" i="8"/>
  <c r="P96" i="8"/>
  <c r="P97" i="8"/>
  <c r="P125" i="8"/>
  <c r="P48" i="8"/>
  <c r="P128" i="8"/>
  <c r="P43" i="8"/>
  <c r="P106" i="8"/>
  <c r="P137" i="8"/>
  <c r="P50" i="8"/>
  <c r="P139" i="8"/>
  <c r="P140" i="8"/>
  <c r="P59" i="8"/>
  <c r="P39" i="8"/>
  <c r="P21" i="8"/>
  <c r="P143" i="8"/>
  <c r="P25" i="8"/>
  <c r="P102" i="8"/>
  <c r="P38" i="8"/>
  <c r="P119" i="8"/>
  <c r="P54" i="8"/>
  <c r="P150" i="8"/>
  <c r="P152" i="8"/>
  <c r="P49" i="8"/>
  <c r="P157" i="8"/>
  <c r="P158" i="8"/>
  <c r="P159" i="8"/>
  <c r="P160" i="8"/>
  <c r="P161" i="8"/>
  <c r="P162" i="8"/>
  <c r="P29" i="8"/>
  <c r="P57" i="8"/>
  <c r="P165" i="8"/>
  <c r="P166" i="8"/>
  <c r="P70" i="8"/>
  <c r="P168" i="8"/>
  <c r="P35" i="8"/>
  <c r="P146" i="8"/>
  <c r="P169" i="8"/>
  <c r="P170" i="8"/>
  <c r="P171" i="8"/>
  <c r="P172" i="8"/>
  <c r="P173" i="8"/>
  <c r="P127" i="8"/>
  <c r="P145" i="8"/>
  <c r="P20" i="8"/>
  <c r="P89" i="8"/>
  <c r="O3" i="8"/>
  <c r="O34" i="8"/>
  <c r="O14" i="8"/>
  <c r="O9" i="8"/>
  <c r="O52" i="8"/>
  <c r="O47" i="8"/>
  <c r="O31" i="8"/>
  <c r="O13" i="8"/>
  <c r="O51" i="8"/>
  <c r="O53" i="8"/>
  <c r="O41" i="8"/>
  <c r="O62" i="8"/>
  <c r="O67" i="8"/>
  <c r="O23" i="8"/>
  <c r="O7" i="8"/>
  <c r="O45" i="8"/>
  <c r="O68" i="8"/>
  <c r="O15" i="8"/>
  <c r="O24" i="8"/>
  <c r="O36" i="8"/>
  <c r="O4" i="8"/>
  <c r="O74" i="8"/>
  <c r="O80" i="8"/>
  <c r="O63" i="8"/>
  <c r="O22" i="8"/>
  <c r="O56" i="8"/>
  <c r="O2" i="8"/>
  <c r="O81" i="8"/>
  <c r="O11" i="8"/>
  <c r="O26" i="8"/>
  <c r="O82" i="8"/>
  <c r="O18" i="8"/>
  <c r="O83" i="8"/>
  <c r="O84" i="8"/>
  <c r="O32" i="8"/>
  <c r="O33" i="8"/>
  <c r="O6" i="8"/>
  <c r="O85" i="8"/>
  <c r="O69" i="8"/>
  <c r="O86" i="8"/>
  <c r="O10" i="8"/>
  <c r="O90" i="8"/>
  <c r="O71" i="8"/>
  <c r="O37" i="8"/>
  <c r="O92" i="8"/>
  <c r="O8" i="8"/>
  <c r="O5" i="8"/>
  <c r="O72" i="8"/>
  <c r="O94" i="8"/>
  <c r="O12" i="8"/>
  <c r="O40" i="8"/>
  <c r="O75" i="8"/>
  <c r="O44" i="8"/>
  <c r="O58" i="8"/>
  <c r="O30" i="8"/>
  <c r="O76" i="8"/>
  <c r="O55" i="8"/>
  <c r="O104" i="8"/>
  <c r="O105" i="8"/>
  <c r="O107" i="8"/>
  <c r="O108" i="8"/>
  <c r="O110" i="8"/>
  <c r="O111" i="8"/>
  <c r="O19" i="8"/>
  <c r="O46" i="8"/>
  <c r="O112" i="8"/>
  <c r="O113" i="8"/>
  <c r="O87" i="8"/>
  <c r="O27" i="8"/>
  <c r="O114" i="8"/>
  <c r="O115" i="8"/>
  <c r="O116" i="8"/>
  <c r="O28" i="8"/>
  <c r="O117" i="8"/>
  <c r="O93" i="8"/>
  <c r="O118" i="8"/>
  <c r="O120" i="8"/>
  <c r="O95" i="8"/>
  <c r="O121" i="8"/>
  <c r="O122" i="8"/>
  <c r="O124" i="8"/>
  <c r="O96" i="8"/>
  <c r="O97" i="8"/>
  <c r="O125" i="8"/>
  <c r="O48" i="8"/>
  <c r="O128" i="8"/>
  <c r="O43" i="8"/>
  <c r="O106" i="8"/>
  <c r="O137" i="8"/>
  <c r="O50" i="8"/>
  <c r="O139" i="8"/>
  <c r="O140" i="8"/>
  <c r="O59" i="8"/>
  <c r="O39" i="8"/>
  <c r="O21" i="8"/>
  <c r="O143" i="8"/>
  <c r="O25" i="8"/>
  <c r="O102" i="8"/>
  <c r="O38" i="8"/>
  <c r="O119" i="8"/>
  <c r="O54" i="8"/>
  <c r="O150" i="8"/>
  <c r="O152" i="8"/>
  <c r="O49" i="8"/>
  <c r="O157" i="8"/>
  <c r="O158" i="8"/>
  <c r="O159" i="8"/>
  <c r="O160" i="8"/>
  <c r="O161" i="8"/>
  <c r="O162" i="8"/>
  <c r="O29" i="8"/>
  <c r="O57" i="8"/>
  <c r="O165" i="8"/>
  <c r="O166" i="8"/>
  <c r="O70" i="8"/>
  <c r="O168" i="8"/>
  <c r="O35" i="8"/>
  <c r="O146" i="8"/>
  <c r="O169" i="8"/>
  <c r="O170" i="8"/>
  <c r="O171" i="8"/>
  <c r="O172" i="8"/>
  <c r="O173" i="8"/>
  <c r="O127" i="8"/>
  <c r="O145" i="8"/>
  <c r="O20" i="8"/>
  <c r="O89" i="8"/>
  <c r="N3" i="8"/>
  <c r="N34" i="8"/>
  <c r="N14" i="8"/>
  <c r="N9" i="8"/>
  <c r="N52" i="8"/>
  <c r="N47" i="8"/>
  <c r="N31" i="8"/>
  <c r="N13" i="8"/>
  <c r="N51" i="8"/>
  <c r="N53" i="8"/>
  <c r="N41" i="8"/>
  <c r="N62" i="8"/>
  <c r="N67" i="8"/>
  <c r="N23" i="8"/>
  <c r="N7" i="8"/>
  <c r="N45" i="8"/>
  <c r="N68" i="8"/>
  <c r="N15" i="8"/>
  <c r="N24" i="8"/>
  <c r="N36" i="8"/>
  <c r="N4" i="8"/>
  <c r="N74" i="8"/>
  <c r="N80" i="8"/>
  <c r="N63" i="8"/>
  <c r="N22" i="8"/>
  <c r="N56" i="8"/>
  <c r="N2" i="8"/>
  <c r="N81" i="8"/>
  <c r="N11" i="8"/>
  <c r="N26" i="8"/>
  <c r="N82" i="8"/>
  <c r="N18" i="8"/>
  <c r="N83" i="8"/>
  <c r="N84" i="8"/>
  <c r="N32" i="8"/>
  <c r="N33" i="8"/>
  <c r="N6" i="8"/>
  <c r="N85" i="8"/>
  <c r="N69" i="8"/>
  <c r="N86" i="8"/>
  <c r="N10" i="8"/>
  <c r="N90" i="8"/>
  <c r="N71" i="8"/>
  <c r="N37" i="8"/>
  <c r="N92" i="8"/>
  <c r="N8" i="8"/>
  <c r="N5" i="8"/>
  <c r="N72" i="8"/>
  <c r="N94" i="8"/>
  <c r="N12" i="8"/>
  <c r="N40" i="8"/>
  <c r="N75" i="8"/>
  <c r="N44" i="8"/>
  <c r="N58" i="8"/>
  <c r="N30" i="8"/>
  <c r="N76" i="8"/>
  <c r="N55" i="8"/>
  <c r="N104" i="8"/>
  <c r="N105" i="8"/>
  <c r="N107" i="8"/>
  <c r="N108" i="8"/>
  <c r="N110" i="8"/>
  <c r="N111" i="8"/>
  <c r="N19" i="8"/>
  <c r="N46" i="8"/>
  <c r="N112" i="8"/>
  <c r="N113" i="8"/>
  <c r="N87" i="8"/>
  <c r="N27" i="8"/>
  <c r="N114" i="8"/>
  <c r="N115" i="8"/>
  <c r="N116" i="8"/>
  <c r="N28" i="8"/>
  <c r="N117" i="8"/>
  <c r="N93" i="8"/>
  <c r="N118" i="8"/>
  <c r="N120" i="8"/>
  <c r="N95" i="8"/>
  <c r="N121" i="8"/>
  <c r="N122" i="8"/>
  <c r="N124" i="8"/>
  <c r="N96" i="8"/>
  <c r="N97" i="8"/>
  <c r="N125" i="8"/>
  <c r="N48" i="8"/>
  <c r="N128" i="8"/>
  <c r="N43" i="8"/>
  <c r="N106" i="8"/>
  <c r="N137" i="8"/>
  <c r="N50" i="8"/>
  <c r="N139" i="8"/>
  <c r="N140" i="8"/>
  <c r="N59" i="8"/>
  <c r="N39" i="8"/>
  <c r="N21" i="8"/>
  <c r="N143" i="8"/>
  <c r="N25" i="8"/>
  <c r="N102" i="8"/>
  <c r="N38" i="8"/>
  <c r="N119" i="8"/>
  <c r="N54" i="8"/>
  <c r="N150" i="8"/>
  <c r="N152" i="8"/>
  <c r="N49" i="8"/>
  <c r="N157" i="8"/>
  <c r="N158" i="8"/>
  <c r="N159" i="8"/>
  <c r="N160" i="8"/>
  <c r="N161" i="8"/>
  <c r="N162" i="8"/>
  <c r="N29" i="8"/>
  <c r="N57" i="8"/>
  <c r="N165" i="8"/>
  <c r="N166" i="8"/>
  <c r="N70" i="8"/>
  <c r="N168" i="8"/>
  <c r="N35" i="8"/>
  <c r="N146" i="8"/>
  <c r="N169" i="8"/>
  <c r="N170" i="8"/>
  <c r="N171" i="8"/>
  <c r="N172" i="8"/>
  <c r="N173" i="8"/>
  <c r="N127" i="8"/>
  <c r="N145" i="8"/>
  <c r="N20" i="8"/>
  <c r="N89" i="8"/>
  <c r="M3" i="8"/>
  <c r="M34" i="8"/>
  <c r="M14" i="8"/>
  <c r="M9" i="8"/>
  <c r="M52" i="8"/>
  <c r="M47" i="8"/>
  <c r="M31" i="8"/>
  <c r="M13" i="8"/>
  <c r="M51" i="8"/>
  <c r="M53" i="8"/>
  <c r="M41" i="8"/>
  <c r="M62" i="8"/>
  <c r="M67" i="8"/>
  <c r="M23" i="8"/>
  <c r="M7" i="8"/>
  <c r="M45" i="8"/>
  <c r="M68" i="8"/>
  <c r="M15" i="8"/>
  <c r="M24" i="8"/>
  <c r="M36" i="8"/>
  <c r="M4" i="8"/>
  <c r="M74" i="8"/>
  <c r="M80" i="8"/>
  <c r="M63" i="8"/>
  <c r="M22" i="8"/>
  <c r="M56" i="8"/>
  <c r="M2" i="8"/>
  <c r="M81" i="8"/>
  <c r="M11" i="8"/>
  <c r="M26" i="8"/>
  <c r="M82" i="8"/>
  <c r="M18" i="8"/>
  <c r="M83" i="8"/>
  <c r="M84" i="8"/>
  <c r="M32" i="8"/>
  <c r="M33" i="8"/>
  <c r="M6" i="8"/>
  <c r="M85" i="8"/>
  <c r="M69" i="8"/>
  <c r="M86" i="8"/>
  <c r="M10" i="8"/>
  <c r="M90" i="8"/>
  <c r="M71" i="8"/>
  <c r="M37" i="8"/>
  <c r="M92" i="8"/>
  <c r="M8" i="8"/>
  <c r="M5" i="8"/>
  <c r="M72" i="8"/>
  <c r="M94" i="8"/>
  <c r="M12" i="8"/>
  <c r="M40" i="8"/>
  <c r="M75" i="8"/>
  <c r="M44" i="8"/>
  <c r="M58" i="8"/>
  <c r="M30" i="8"/>
  <c r="M76" i="8"/>
  <c r="M55" i="8"/>
  <c r="M104" i="8"/>
  <c r="M105" i="8"/>
  <c r="M107" i="8"/>
  <c r="M108" i="8"/>
  <c r="M110" i="8"/>
  <c r="M111" i="8"/>
  <c r="M19" i="8"/>
  <c r="M46" i="8"/>
  <c r="M112" i="8"/>
  <c r="M113" i="8"/>
  <c r="M87" i="8"/>
  <c r="M27" i="8"/>
  <c r="M114" i="8"/>
  <c r="M115" i="8"/>
  <c r="M116" i="8"/>
  <c r="M28" i="8"/>
  <c r="M117" i="8"/>
  <c r="M93" i="8"/>
  <c r="M118" i="8"/>
  <c r="M120" i="8"/>
  <c r="M95" i="8"/>
  <c r="M121" i="8"/>
  <c r="M122" i="8"/>
  <c r="M124" i="8"/>
  <c r="M96" i="8"/>
  <c r="M97" i="8"/>
  <c r="M125" i="8"/>
  <c r="M48" i="8"/>
  <c r="M128" i="8"/>
  <c r="M43" i="8"/>
  <c r="M106" i="8"/>
  <c r="M137" i="8"/>
  <c r="M50" i="8"/>
  <c r="M139" i="8"/>
  <c r="M140" i="8"/>
  <c r="M59" i="8"/>
  <c r="M39" i="8"/>
  <c r="M21" i="8"/>
  <c r="M143" i="8"/>
  <c r="M25" i="8"/>
  <c r="M102" i="8"/>
  <c r="M38" i="8"/>
  <c r="M119" i="8"/>
  <c r="M54" i="8"/>
  <c r="M150" i="8"/>
  <c r="M152" i="8"/>
  <c r="M49" i="8"/>
  <c r="M157" i="8"/>
  <c r="M158" i="8"/>
  <c r="M159" i="8"/>
  <c r="M160" i="8"/>
  <c r="M161" i="8"/>
  <c r="M162" i="8"/>
  <c r="M29" i="8"/>
  <c r="M57" i="8"/>
  <c r="M165" i="8"/>
  <c r="M166" i="8"/>
  <c r="M70" i="8"/>
  <c r="M168" i="8"/>
  <c r="M35" i="8"/>
  <c r="M146" i="8"/>
  <c r="M169" i="8"/>
  <c r="M170" i="8"/>
  <c r="M171" i="8"/>
  <c r="M172" i="8"/>
  <c r="M173" i="8"/>
  <c r="M127" i="8"/>
  <c r="M145" i="8"/>
  <c r="M20" i="8"/>
  <c r="M89" i="8"/>
  <c r="L3" i="8"/>
  <c r="L34" i="8"/>
  <c r="L14" i="8"/>
  <c r="L9" i="8"/>
  <c r="L52" i="8"/>
  <c r="L47" i="8"/>
  <c r="L31" i="8"/>
  <c r="L13" i="8"/>
  <c r="L51" i="8"/>
  <c r="L53" i="8"/>
  <c r="L41" i="8"/>
  <c r="L62" i="8"/>
  <c r="L67" i="8"/>
  <c r="L23" i="8"/>
  <c r="L7" i="8"/>
  <c r="L45" i="8"/>
  <c r="L68" i="8"/>
  <c r="L15" i="8"/>
  <c r="L24" i="8"/>
  <c r="L36" i="8"/>
  <c r="L4" i="8"/>
  <c r="L74" i="8"/>
  <c r="L80" i="8"/>
  <c r="L63" i="8"/>
  <c r="L22" i="8"/>
  <c r="L56" i="8"/>
  <c r="L2" i="8"/>
  <c r="L81" i="8"/>
  <c r="L11" i="8"/>
  <c r="L26" i="8"/>
  <c r="L82" i="8"/>
  <c r="L18" i="8"/>
  <c r="L83" i="8"/>
  <c r="L84" i="8"/>
  <c r="L32" i="8"/>
  <c r="L33" i="8"/>
  <c r="L6" i="8"/>
  <c r="L85" i="8"/>
  <c r="L69" i="8"/>
  <c r="L86" i="8"/>
  <c r="L10" i="8"/>
  <c r="L90" i="8"/>
  <c r="L71" i="8"/>
  <c r="L37" i="8"/>
  <c r="L92" i="8"/>
  <c r="L8" i="8"/>
  <c r="L5" i="8"/>
  <c r="L72" i="8"/>
  <c r="L94" i="8"/>
  <c r="L12" i="8"/>
  <c r="L40" i="8"/>
  <c r="L75" i="8"/>
  <c r="L44" i="8"/>
  <c r="L58" i="8"/>
  <c r="L30" i="8"/>
  <c r="L76" i="8"/>
  <c r="L55" i="8"/>
  <c r="L104" i="8"/>
  <c r="L105" i="8"/>
  <c r="L107" i="8"/>
  <c r="L108" i="8"/>
  <c r="L110" i="8"/>
  <c r="L111" i="8"/>
  <c r="L19" i="8"/>
  <c r="L46" i="8"/>
  <c r="L112" i="8"/>
  <c r="L113" i="8"/>
  <c r="L87" i="8"/>
  <c r="L27" i="8"/>
  <c r="L114" i="8"/>
  <c r="L115" i="8"/>
  <c r="L116" i="8"/>
  <c r="L28" i="8"/>
  <c r="L117" i="8"/>
  <c r="L93" i="8"/>
  <c r="L118" i="8"/>
  <c r="L120" i="8"/>
  <c r="L95" i="8"/>
  <c r="L121" i="8"/>
  <c r="L122" i="8"/>
  <c r="L124" i="8"/>
  <c r="L96" i="8"/>
  <c r="L97" i="8"/>
  <c r="L125" i="8"/>
  <c r="L48" i="8"/>
  <c r="L128" i="8"/>
  <c r="L43" i="8"/>
  <c r="L106" i="8"/>
  <c r="L137" i="8"/>
  <c r="L50" i="8"/>
  <c r="L139" i="8"/>
  <c r="L140" i="8"/>
  <c r="L59" i="8"/>
  <c r="L39" i="8"/>
  <c r="L21" i="8"/>
  <c r="L143" i="8"/>
  <c r="L25" i="8"/>
  <c r="L102" i="8"/>
  <c r="L38" i="8"/>
  <c r="L119" i="8"/>
  <c r="L54" i="8"/>
  <c r="L150" i="8"/>
  <c r="L152" i="8"/>
  <c r="L49" i="8"/>
  <c r="L157" i="8"/>
  <c r="L158" i="8"/>
  <c r="L159" i="8"/>
  <c r="L160" i="8"/>
  <c r="L161" i="8"/>
  <c r="L162" i="8"/>
  <c r="L29" i="8"/>
  <c r="L57" i="8"/>
  <c r="L165" i="8"/>
  <c r="L166" i="8"/>
  <c r="L70" i="8"/>
  <c r="L168" i="8"/>
  <c r="L35" i="8"/>
  <c r="L146" i="8"/>
  <c r="L169" i="8"/>
  <c r="L170" i="8"/>
  <c r="L171" i="8"/>
  <c r="L172" i="8"/>
  <c r="L173" i="8"/>
  <c r="L127" i="8"/>
  <c r="L145" i="8"/>
  <c r="L20" i="8"/>
  <c r="L89" i="8"/>
  <c r="K14" i="8"/>
  <c r="K52" i="8"/>
  <c r="K47" i="8"/>
  <c r="K31" i="8"/>
  <c r="K53" i="8"/>
  <c r="K41" i="8"/>
  <c r="K62" i="8"/>
  <c r="K67" i="8"/>
  <c r="K45" i="8"/>
  <c r="K68" i="8"/>
  <c r="K24" i="8"/>
  <c r="K74" i="8"/>
  <c r="K80" i="8"/>
  <c r="K63" i="8"/>
  <c r="K81" i="8"/>
  <c r="K82" i="8"/>
  <c r="K83" i="8"/>
  <c r="K84" i="8"/>
  <c r="K85" i="8"/>
  <c r="K69" i="8"/>
  <c r="K86" i="8"/>
  <c r="K90" i="8"/>
  <c r="K71" i="8"/>
  <c r="K92" i="8"/>
  <c r="K72" i="8"/>
  <c r="K94" i="8"/>
  <c r="K40" i="8"/>
  <c r="K75" i="8"/>
  <c r="K58" i="8"/>
  <c r="K76" i="8"/>
  <c r="K104" i="8"/>
  <c r="K105" i="8"/>
  <c r="K107" i="8"/>
  <c r="K108" i="8"/>
  <c r="K110" i="8"/>
  <c r="K111" i="8"/>
  <c r="K46" i="8"/>
  <c r="K112" i="8"/>
  <c r="K113" i="8"/>
  <c r="K87" i="8"/>
  <c r="K114" i="8"/>
  <c r="K115" i="8"/>
  <c r="K116" i="8"/>
  <c r="K117" i="8"/>
  <c r="K93" i="8"/>
  <c r="K118" i="8"/>
  <c r="K120" i="8"/>
  <c r="K95" i="8"/>
  <c r="K121" i="8"/>
  <c r="K122" i="8"/>
  <c r="K124" i="8"/>
  <c r="K96" i="8"/>
  <c r="K97" i="8"/>
  <c r="K125" i="8"/>
  <c r="K128" i="8"/>
  <c r="K106" i="8"/>
  <c r="K137" i="8"/>
  <c r="K139" i="8"/>
  <c r="K140" i="8"/>
  <c r="K39" i="8"/>
  <c r="K143" i="8"/>
  <c r="K119" i="8"/>
  <c r="K54" i="8"/>
  <c r="K150" i="8"/>
  <c r="K152" i="8"/>
  <c r="K157" i="8"/>
  <c r="K158" i="8"/>
  <c r="K159" i="8"/>
  <c r="K160" i="8"/>
  <c r="K161" i="8"/>
  <c r="K162" i="8"/>
  <c r="K165" i="8"/>
  <c r="K166" i="8"/>
  <c r="K70" i="8"/>
  <c r="K168" i="8"/>
  <c r="K146" i="8"/>
  <c r="K169" i="8"/>
  <c r="K170" i="8"/>
  <c r="K171" i="8"/>
  <c r="K172" i="8"/>
  <c r="K173" i="8"/>
  <c r="K127" i="8"/>
  <c r="K145" i="8"/>
  <c r="K89" i="8"/>
  <c r="J14" i="8"/>
  <c r="J52" i="8"/>
  <c r="J31" i="8"/>
  <c r="J53" i="8"/>
  <c r="J41" i="8"/>
  <c r="J62" i="8"/>
  <c r="J67" i="8"/>
  <c r="J45" i="8"/>
  <c r="J68" i="8"/>
  <c r="J74" i="8"/>
  <c r="J80" i="8"/>
  <c r="J63" i="8"/>
  <c r="J81" i="8"/>
  <c r="J82" i="8"/>
  <c r="J83" i="8"/>
  <c r="J84" i="8"/>
  <c r="J85" i="8"/>
  <c r="J69" i="8"/>
  <c r="J86" i="8"/>
  <c r="J90" i="8"/>
  <c r="J71" i="8"/>
  <c r="J37" i="8"/>
  <c r="J92" i="8"/>
  <c r="J72" i="8"/>
  <c r="J94" i="8"/>
  <c r="J12" i="8"/>
  <c r="J75" i="8"/>
  <c r="J58" i="8"/>
  <c r="J55" i="8"/>
  <c r="J104" i="8"/>
  <c r="J105" i="8"/>
  <c r="J107" i="8"/>
  <c r="J108" i="8"/>
  <c r="J110" i="8"/>
  <c r="J111" i="8"/>
  <c r="J46" i="8"/>
  <c r="J112" i="8"/>
  <c r="J113" i="8"/>
  <c r="J87" i="8"/>
  <c r="J114" i="8"/>
  <c r="J115" i="8"/>
  <c r="J116" i="8"/>
  <c r="J117" i="8"/>
  <c r="J93" i="8"/>
  <c r="J118" i="8"/>
  <c r="J120" i="8"/>
  <c r="J121" i="8"/>
  <c r="J122" i="8"/>
  <c r="J124" i="8"/>
  <c r="J96" i="8"/>
  <c r="J97" i="8"/>
  <c r="J125" i="8"/>
  <c r="J128" i="8"/>
  <c r="J137" i="8"/>
  <c r="J139" i="8"/>
  <c r="J140" i="8"/>
  <c r="J39" i="8"/>
  <c r="J143" i="8"/>
  <c r="J25" i="8"/>
  <c r="J119" i="8"/>
  <c r="J150" i="8"/>
  <c r="J152" i="8"/>
  <c r="J157" i="8"/>
  <c r="J158" i="8"/>
  <c r="J159" i="8"/>
  <c r="J160" i="8"/>
  <c r="J161" i="8"/>
  <c r="J162" i="8"/>
  <c r="J29" i="8"/>
  <c r="J57" i="8"/>
  <c r="J165" i="8"/>
  <c r="J166" i="8"/>
  <c r="J70" i="8"/>
  <c r="J168" i="8"/>
  <c r="J146" i="8"/>
  <c r="J169" i="8"/>
  <c r="J170" i="8"/>
  <c r="J171" i="8"/>
  <c r="J172" i="8"/>
  <c r="J173" i="8"/>
  <c r="J127" i="8"/>
  <c r="J145" i="8"/>
  <c r="J89" i="8"/>
  <c r="I34" i="8"/>
  <c r="I14" i="8"/>
  <c r="I9" i="8"/>
  <c r="I52" i="8"/>
  <c r="I47" i="8"/>
  <c r="I31" i="8"/>
  <c r="I13" i="8"/>
  <c r="I51" i="8"/>
  <c r="I53" i="8"/>
  <c r="I41" i="8"/>
  <c r="I62" i="8"/>
  <c r="I67" i="8"/>
  <c r="I23" i="8"/>
  <c r="I7" i="8"/>
  <c r="I45" i="8"/>
  <c r="I68" i="8"/>
  <c r="I15" i="8"/>
  <c r="I24" i="8"/>
  <c r="I36" i="8"/>
  <c r="I4" i="8"/>
  <c r="I74" i="8"/>
  <c r="I80" i="8"/>
  <c r="I63" i="8"/>
  <c r="I22" i="8"/>
  <c r="I56" i="8"/>
  <c r="I81" i="8"/>
  <c r="I26" i="8"/>
  <c r="I82" i="8"/>
  <c r="I18" i="8"/>
  <c r="I83" i="8"/>
  <c r="I84" i="8"/>
  <c r="I32" i="8"/>
  <c r="I33" i="8"/>
  <c r="I85" i="8"/>
  <c r="I69" i="8"/>
  <c r="I86" i="8"/>
  <c r="I10" i="8"/>
  <c r="I90" i="8"/>
  <c r="I71" i="8"/>
  <c r="I37" i="8"/>
  <c r="I92" i="8"/>
  <c r="I8" i="8"/>
  <c r="I5" i="8"/>
  <c r="I72" i="8"/>
  <c r="I94" i="8"/>
  <c r="I12" i="8"/>
  <c r="I40" i="8"/>
  <c r="I75" i="8"/>
  <c r="I44" i="8"/>
  <c r="I58" i="8"/>
  <c r="I30" i="8"/>
  <c r="I76" i="8"/>
  <c r="I55" i="8"/>
  <c r="I104" i="8"/>
  <c r="I105" i="8"/>
  <c r="I107" i="8"/>
  <c r="I108" i="8"/>
  <c r="I110" i="8"/>
  <c r="I111" i="8"/>
  <c r="I19" i="8"/>
  <c r="I46" i="8"/>
  <c r="I112" i="8"/>
  <c r="I113" i="8"/>
  <c r="I87" i="8"/>
  <c r="I27" i="8"/>
  <c r="I114" i="8"/>
  <c r="I115" i="8"/>
  <c r="I116" i="8"/>
  <c r="I28" i="8"/>
  <c r="I117" i="8"/>
  <c r="I93" i="8"/>
  <c r="I118" i="8"/>
  <c r="I120" i="8"/>
  <c r="I95" i="8"/>
  <c r="I121" i="8"/>
  <c r="I122" i="8"/>
  <c r="I124" i="8"/>
  <c r="I96" i="8"/>
  <c r="I97" i="8"/>
  <c r="I125" i="8"/>
  <c r="I48" i="8"/>
  <c r="I128" i="8"/>
  <c r="I43" i="8"/>
  <c r="I106" i="8"/>
  <c r="I137" i="8"/>
  <c r="I50" i="8"/>
  <c r="I139" i="8"/>
  <c r="I140" i="8"/>
  <c r="I59" i="8"/>
  <c r="I39" i="8"/>
  <c r="I21" i="8"/>
  <c r="I143" i="8"/>
  <c r="I102" i="8"/>
  <c r="I38" i="8"/>
  <c r="I119" i="8"/>
  <c r="I54" i="8"/>
  <c r="I150" i="8"/>
  <c r="I152" i="8"/>
  <c r="I49" i="8"/>
  <c r="I157" i="8"/>
  <c r="I158" i="8"/>
  <c r="I159" i="8"/>
  <c r="I160" i="8"/>
  <c r="I161" i="8"/>
  <c r="I162" i="8"/>
  <c r="I29" i="8"/>
  <c r="I57" i="8"/>
  <c r="I165" i="8"/>
  <c r="I166" i="8"/>
  <c r="I70" i="8"/>
  <c r="I168" i="8"/>
  <c r="I35" i="8"/>
  <c r="I146" i="8"/>
  <c r="I169" i="8"/>
  <c r="I170" i="8"/>
  <c r="I171" i="8"/>
  <c r="I172" i="8"/>
  <c r="I173" i="8"/>
  <c r="I127" i="8"/>
  <c r="I145" i="8"/>
  <c r="I20" i="8"/>
  <c r="I89" i="8"/>
  <c r="E6" i="63"/>
  <c r="E5" i="63"/>
  <c r="E4" i="63"/>
  <c r="E3" i="63"/>
  <c r="E2" i="63"/>
  <c r="E6" i="62"/>
  <c r="E5" i="62"/>
  <c r="E4" i="62"/>
  <c r="E3" i="62"/>
  <c r="E2" i="62"/>
  <c r="E6" i="61"/>
  <c r="E5" i="61"/>
  <c r="E4" i="61"/>
  <c r="E3" i="61"/>
  <c r="E2" i="61"/>
  <c r="E6" i="60"/>
  <c r="E5" i="60"/>
  <c r="E4" i="60"/>
  <c r="E3" i="60"/>
  <c r="E2" i="60"/>
  <c r="E6" i="59"/>
  <c r="E5" i="59"/>
  <c r="E4" i="59"/>
  <c r="E3" i="59"/>
  <c r="E2" i="59"/>
  <c r="E6" i="58"/>
  <c r="E5" i="58"/>
  <c r="E4" i="58"/>
  <c r="E3" i="58"/>
  <c r="E2" i="58"/>
  <c r="E6" i="57"/>
  <c r="E5" i="57"/>
  <c r="E4" i="57"/>
  <c r="E3" i="57"/>
  <c r="E2" i="57"/>
  <c r="E6" i="56"/>
  <c r="E5" i="56"/>
  <c r="E4" i="56"/>
  <c r="E3" i="56"/>
  <c r="E2" i="56"/>
  <c r="E6" i="55"/>
  <c r="E5" i="55"/>
  <c r="E4" i="55"/>
  <c r="E3" i="55"/>
  <c r="E2" i="55"/>
  <c r="E6" i="54"/>
  <c r="E5" i="54"/>
  <c r="E4" i="54"/>
  <c r="E3" i="54"/>
  <c r="E2" i="54"/>
  <c r="E6" i="53"/>
  <c r="E5" i="53"/>
  <c r="E4" i="53"/>
  <c r="E3" i="53"/>
  <c r="E2" i="53"/>
  <c r="E6" i="52"/>
  <c r="E5" i="52"/>
  <c r="E4" i="52"/>
  <c r="E3" i="52"/>
  <c r="E2" i="52"/>
  <c r="E6" i="51"/>
  <c r="E5" i="51"/>
  <c r="E4" i="51"/>
  <c r="E3" i="51"/>
  <c r="E2" i="51"/>
  <c r="E6" i="50"/>
  <c r="E5" i="50"/>
  <c r="E4" i="50"/>
  <c r="E3" i="50"/>
  <c r="E2" i="50"/>
  <c r="E6" i="49"/>
  <c r="E5" i="49"/>
  <c r="E4" i="49"/>
  <c r="E3" i="49"/>
  <c r="E2" i="49"/>
  <c r="E6" i="48"/>
  <c r="E5" i="48"/>
  <c r="E4" i="48"/>
  <c r="E3" i="48"/>
  <c r="E2" i="48"/>
  <c r="E6" i="47"/>
  <c r="E5" i="47"/>
  <c r="E4" i="47"/>
  <c r="E3" i="47"/>
  <c r="E2" i="47"/>
  <c r="E6" i="46"/>
  <c r="E5" i="46"/>
  <c r="E4" i="46"/>
  <c r="E3" i="46"/>
  <c r="E2" i="46"/>
  <c r="E6" i="45"/>
  <c r="E5" i="45"/>
  <c r="E4" i="45"/>
  <c r="E3" i="45"/>
  <c r="E2" i="45"/>
  <c r="E6" i="44"/>
  <c r="E5" i="44"/>
  <c r="E4" i="44"/>
  <c r="E3" i="44"/>
  <c r="E2" i="44"/>
  <c r="E6" i="43"/>
  <c r="E5" i="43"/>
  <c r="E4" i="43"/>
  <c r="E3" i="43"/>
  <c r="E2" i="43"/>
  <c r="E6" i="42"/>
  <c r="E5" i="42"/>
  <c r="E4" i="42"/>
  <c r="E3" i="42"/>
  <c r="E2" i="42"/>
  <c r="E6" i="41"/>
  <c r="E5" i="41"/>
  <c r="E4" i="41"/>
  <c r="E3" i="41"/>
  <c r="E2" i="41"/>
  <c r="E6" i="40"/>
  <c r="E5" i="40"/>
  <c r="E4" i="40"/>
  <c r="E3" i="40"/>
  <c r="E2" i="40"/>
  <c r="E6" i="39"/>
  <c r="E5" i="39"/>
  <c r="E4" i="39"/>
  <c r="E3" i="39"/>
  <c r="E2" i="39"/>
  <c r="E6" i="38"/>
  <c r="E5" i="38"/>
  <c r="E4" i="38"/>
  <c r="E3" i="38"/>
  <c r="E2" i="38"/>
  <c r="E6" i="37"/>
  <c r="E5" i="37"/>
  <c r="E4" i="37"/>
  <c r="E3" i="37"/>
  <c r="E2" i="37"/>
  <c r="E6" i="36"/>
  <c r="E5" i="36"/>
  <c r="E4" i="36"/>
  <c r="E3" i="36"/>
  <c r="E2" i="36"/>
  <c r="E6" i="35"/>
  <c r="E5" i="35"/>
  <c r="E4" i="35"/>
  <c r="E3" i="35"/>
  <c r="E2" i="35"/>
  <c r="E6" i="34"/>
  <c r="E5" i="34"/>
  <c r="E4" i="34"/>
  <c r="E3" i="34"/>
  <c r="E2" i="34"/>
  <c r="E6" i="33"/>
  <c r="E5" i="33"/>
  <c r="E4" i="33"/>
  <c r="E3" i="33"/>
  <c r="E2" i="33"/>
  <c r="E6" i="32"/>
  <c r="E5" i="32"/>
  <c r="E4" i="32"/>
  <c r="E3" i="32"/>
  <c r="E2" i="32"/>
  <c r="E6" i="31"/>
  <c r="E5" i="31"/>
  <c r="E4" i="31"/>
  <c r="E3" i="31"/>
  <c r="E2" i="31"/>
  <c r="E6" i="30"/>
  <c r="E5" i="30"/>
  <c r="E4" i="30"/>
  <c r="E3" i="30"/>
  <c r="E2" i="30"/>
  <c r="E6" i="29"/>
  <c r="E5" i="29"/>
  <c r="E4" i="29"/>
  <c r="E3" i="29"/>
  <c r="E2" i="29"/>
  <c r="E6" i="28"/>
  <c r="E5" i="28"/>
  <c r="E4" i="28"/>
  <c r="E3" i="28"/>
  <c r="E2" i="28"/>
  <c r="E6" i="27"/>
  <c r="E5" i="27"/>
  <c r="E4" i="27"/>
  <c r="E3" i="27"/>
  <c r="E2" i="27"/>
  <c r="E6" i="26"/>
  <c r="E5" i="26"/>
  <c r="E4" i="26"/>
  <c r="E3" i="26"/>
  <c r="E2" i="26"/>
  <c r="E6" i="25"/>
  <c r="E5" i="25"/>
  <c r="E4" i="25"/>
  <c r="E3" i="25"/>
  <c r="E2" i="25"/>
  <c r="E6" i="24"/>
  <c r="E5" i="24"/>
  <c r="E4" i="24"/>
  <c r="E3" i="24"/>
  <c r="E2" i="24"/>
  <c r="E6" i="23"/>
  <c r="E5" i="23"/>
  <c r="E4" i="23"/>
  <c r="E3" i="23"/>
  <c r="E2" i="23"/>
  <c r="E6" i="22"/>
  <c r="E5" i="22"/>
  <c r="E4" i="22"/>
  <c r="E3" i="22"/>
  <c r="E2" i="22"/>
  <c r="E6" i="21"/>
  <c r="E5" i="21"/>
  <c r="E4" i="21"/>
  <c r="E3" i="21"/>
  <c r="E2" i="21"/>
  <c r="E6" i="20"/>
  <c r="E5" i="20"/>
  <c r="E4" i="20"/>
  <c r="E3" i="20"/>
  <c r="E2" i="20"/>
  <c r="E6" i="19"/>
  <c r="E5" i="19"/>
  <c r="E4" i="19"/>
  <c r="E3" i="19"/>
  <c r="E2" i="19"/>
  <c r="E6" i="18"/>
  <c r="E5" i="18"/>
  <c r="E4" i="18"/>
  <c r="E3" i="18"/>
  <c r="E2" i="18"/>
  <c r="E6" i="17"/>
  <c r="E5" i="17"/>
  <c r="E4" i="17"/>
  <c r="E3" i="17"/>
  <c r="E2" i="17"/>
  <c r="E6" i="16"/>
  <c r="E5" i="16"/>
  <c r="E4" i="16"/>
  <c r="E3" i="16"/>
  <c r="E2" i="16"/>
  <c r="E6" i="15"/>
  <c r="E5" i="15"/>
  <c r="E4" i="15"/>
  <c r="E3" i="15"/>
  <c r="E2" i="15"/>
  <c r="E6" i="14"/>
  <c r="E5" i="14"/>
  <c r="E4" i="14"/>
  <c r="E3" i="14"/>
  <c r="E2" i="14"/>
  <c r="E6" i="13"/>
  <c r="E5" i="13"/>
  <c r="E4" i="13"/>
  <c r="E3" i="13"/>
  <c r="E2" i="13"/>
  <c r="E6" i="12"/>
  <c r="E5" i="12"/>
  <c r="E4" i="12"/>
  <c r="E3" i="12"/>
  <c r="E2" i="12"/>
  <c r="E10" i="9"/>
  <c r="I11" i="8" s="1"/>
  <c r="E4" i="9"/>
  <c r="I17" i="8" s="1"/>
  <c r="E35" i="9"/>
  <c r="I25" i="8" s="1"/>
  <c r="E44" i="9"/>
  <c r="I3" i="8" s="1"/>
  <c r="E17" i="9"/>
  <c r="I2" i="8" l="1"/>
  <c r="I6" i="8"/>
  <c r="E72" i="9"/>
  <c r="E49" i="5"/>
  <c r="E48" i="5"/>
  <c r="E47" i="5"/>
  <c r="F12" i="8" s="1"/>
  <c r="E46" i="5"/>
  <c r="F7" i="8" s="1"/>
  <c r="E45" i="5"/>
  <c r="F32" i="8" s="1"/>
  <c r="E44" i="5"/>
  <c r="E12" i="5"/>
  <c r="F3" i="8" s="1"/>
  <c r="E43" i="5"/>
  <c r="F39" i="8" s="1"/>
  <c r="E42" i="5"/>
  <c r="F44" i="8" s="1"/>
  <c r="E11" i="5"/>
  <c r="E41" i="5"/>
  <c r="F33" i="8" s="1"/>
  <c r="E57" i="5"/>
  <c r="E10" i="5"/>
  <c r="F31" i="8" s="1"/>
  <c r="E56" i="5"/>
  <c r="E40" i="5"/>
  <c r="F40" i="8" s="1"/>
  <c r="E55" i="5"/>
  <c r="F46" i="8" s="1"/>
  <c r="E39" i="5"/>
  <c r="F72" i="8" s="1"/>
  <c r="E38" i="5"/>
  <c r="E37" i="5"/>
  <c r="F15" i="8" s="1"/>
  <c r="E36" i="5"/>
  <c r="E35" i="5"/>
  <c r="F45" i="8" s="1"/>
  <c r="E9" i="5"/>
  <c r="F11" i="8" s="1"/>
  <c r="E34" i="5"/>
  <c r="F74" i="8" s="1"/>
  <c r="E54" i="5"/>
  <c r="F28" i="8" s="1"/>
  <c r="E33" i="5"/>
  <c r="F80" i="8" s="1"/>
  <c r="E53" i="5"/>
  <c r="F69" i="8" s="1"/>
  <c r="E52" i="5"/>
  <c r="F159" i="8" s="1"/>
  <c r="E32" i="5"/>
  <c r="E31" i="5"/>
  <c r="F63" i="8" s="1"/>
  <c r="E30" i="5"/>
  <c r="E51" i="5"/>
  <c r="F82" i="8" s="1"/>
  <c r="E29" i="5"/>
  <c r="F71" i="8" s="1"/>
  <c r="E28" i="5"/>
  <c r="E8" i="5"/>
  <c r="F34" i="8" s="1"/>
  <c r="E27" i="5"/>
  <c r="F68" i="8" s="1"/>
  <c r="E26" i="5"/>
  <c r="E25" i="5"/>
  <c r="E24" i="5"/>
  <c r="E23" i="5"/>
  <c r="F75" i="8" s="1"/>
  <c r="E7" i="5"/>
  <c r="E6" i="5"/>
  <c r="F24" i="8" s="1"/>
  <c r="E22" i="5"/>
  <c r="F37" i="8" s="1"/>
  <c r="E5" i="5"/>
  <c r="F51" i="8" s="1"/>
  <c r="E21" i="5"/>
  <c r="E4" i="5"/>
  <c r="F23" i="8" s="1"/>
  <c r="E20" i="5"/>
  <c r="E19" i="5"/>
  <c r="E3" i="5"/>
  <c r="E2" i="5"/>
  <c r="E18" i="5"/>
  <c r="E17" i="5"/>
  <c r="F43" i="8" s="1"/>
  <c r="G89" i="8"/>
  <c r="F89" i="8"/>
  <c r="E89" i="8"/>
  <c r="D89" i="8"/>
  <c r="G20" i="8"/>
  <c r="F20" i="8"/>
  <c r="E20" i="8"/>
  <c r="D20" i="8"/>
  <c r="H145" i="8"/>
  <c r="F145" i="8"/>
  <c r="E145" i="8"/>
  <c r="D145" i="8"/>
  <c r="H143" i="8"/>
  <c r="G143" i="8"/>
  <c r="F143" i="8"/>
  <c r="E143" i="8"/>
  <c r="D143" i="8"/>
  <c r="G146" i="8"/>
  <c r="E146" i="8"/>
  <c r="D146" i="8"/>
  <c r="H152" i="8"/>
  <c r="G152" i="8"/>
  <c r="E152" i="8"/>
  <c r="D152" i="8"/>
  <c r="H139" i="8"/>
  <c r="G139" i="8"/>
  <c r="E139" i="8"/>
  <c r="D139" i="8"/>
  <c r="E82" i="4"/>
  <c r="E81" i="4"/>
  <c r="E80" i="4"/>
  <c r="E79" i="4"/>
  <c r="E168" i="8" s="1"/>
  <c r="E78" i="4"/>
  <c r="E77" i="4"/>
  <c r="E76" i="4"/>
  <c r="E75" i="4"/>
  <c r="E12" i="8" s="1"/>
  <c r="E74" i="4"/>
  <c r="E73" i="4"/>
  <c r="E41" i="8" s="1"/>
  <c r="E72" i="4"/>
  <c r="E71" i="4"/>
  <c r="E70" i="4"/>
  <c r="E157" i="8" s="1"/>
  <c r="E69" i="4"/>
  <c r="E19" i="8" s="1"/>
  <c r="E68" i="4"/>
  <c r="E67" i="4"/>
  <c r="E35" i="8" s="1"/>
  <c r="E66" i="4"/>
  <c r="E65" i="4"/>
  <c r="E22" i="8" s="1"/>
  <c r="E64" i="4"/>
  <c r="E63" i="4"/>
  <c r="E37" i="8" s="1"/>
  <c r="E62" i="4"/>
  <c r="E87" i="8" s="1"/>
  <c r="E61" i="4"/>
  <c r="E43" i="8" s="1"/>
  <c r="E60" i="4"/>
  <c r="E158" i="8" s="1"/>
  <c r="E59" i="4"/>
  <c r="E86" i="8" s="1"/>
  <c r="E58" i="4"/>
  <c r="E57" i="4"/>
  <c r="E56" i="4"/>
  <c r="E55" i="4"/>
  <c r="E54" i="4"/>
  <c r="E169" i="8" s="1"/>
  <c r="E53" i="4"/>
  <c r="E80" i="8" s="1"/>
  <c r="E52" i="4"/>
  <c r="E51" i="4"/>
  <c r="E93" i="8" s="1"/>
  <c r="E50" i="4"/>
  <c r="E49" i="4"/>
  <c r="E48" i="4"/>
  <c r="E118" i="8" s="1"/>
  <c r="E47" i="4"/>
  <c r="E46" i="4"/>
  <c r="E59" i="8" s="1"/>
  <c r="E45" i="4"/>
  <c r="E44" i="4"/>
  <c r="E43" i="4"/>
  <c r="E52" i="8" s="1"/>
  <c r="E42" i="4"/>
  <c r="E75" i="8" s="1"/>
  <c r="E41" i="4"/>
  <c r="E40" i="4"/>
  <c r="E39" i="4"/>
  <c r="E38" i="4"/>
  <c r="E37" i="4"/>
  <c r="E36" i="4"/>
  <c r="E29" i="8" s="1"/>
  <c r="E35" i="4"/>
  <c r="E8" i="8" s="1"/>
  <c r="E34" i="4"/>
  <c r="E51" i="8" s="1"/>
  <c r="E33" i="4"/>
  <c r="E32" i="4"/>
  <c r="E31" i="4"/>
  <c r="E30" i="4"/>
  <c r="E40" i="8" s="1"/>
  <c r="E29" i="4"/>
  <c r="E28" i="4"/>
  <c r="E36" i="8" s="1"/>
  <c r="E27" i="4"/>
  <c r="E56" i="8" s="1"/>
  <c r="E26" i="4"/>
  <c r="E54" i="8" s="1"/>
  <c r="E25" i="4"/>
  <c r="E24" i="4"/>
  <c r="E23" i="4"/>
  <c r="E22" i="4"/>
  <c r="E18" i="8" s="1"/>
  <c r="E21" i="4"/>
  <c r="E20" i="4"/>
  <c r="E19" i="4"/>
  <c r="E160" i="8" s="1"/>
  <c r="E18" i="4"/>
  <c r="E11" i="8" s="1"/>
  <c r="E17" i="4"/>
  <c r="E28" i="8" s="1"/>
  <c r="E16" i="4"/>
  <c r="E4" i="8" s="1"/>
  <c r="E15" i="4"/>
  <c r="E48" i="8" s="1"/>
  <c r="E14" i="4"/>
  <c r="E13" i="4"/>
  <c r="E114" i="8" s="1"/>
  <c r="E12" i="4"/>
  <c r="E58" i="8" s="1"/>
  <c r="E11" i="4"/>
  <c r="E10" i="4"/>
  <c r="E9" i="4"/>
  <c r="E8" i="4"/>
  <c r="E46" i="8" s="1"/>
  <c r="E7" i="4"/>
  <c r="E44" i="8" s="1"/>
  <c r="E5" i="1"/>
  <c r="E36" i="1"/>
  <c r="E12" i="1"/>
  <c r="E13" i="1"/>
  <c r="E14" i="1"/>
  <c r="E37" i="1"/>
  <c r="E38" i="1"/>
  <c r="D124" i="8" s="1"/>
  <c r="E86" i="1"/>
  <c r="E15" i="1"/>
  <c r="E2" i="1"/>
  <c r="E6" i="1"/>
  <c r="D172" i="8" s="1"/>
  <c r="E16" i="1"/>
  <c r="E39" i="1"/>
  <c r="E17" i="1"/>
  <c r="E40" i="1"/>
  <c r="D39" i="8" s="1"/>
  <c r="E87" i="1"/>
  <c r="E41" i="1"/>
  <c r="D111" i="8" s="1"/>
  <c r="E18" i="1"/>
  <c r="E19" i="1"/>
  <c r="D157" i="8" s="1"/>
  <c r="E42" i="1"/>
  <c r="D33" i="8" s="1"/>
  <c r="E43" i="1"/>
  <c r="E44" i="1"/>
  <c r="E20" i="1"/>
  <c r="D57" i="8" s="1"/>
  <c r="E45" i="1"/>
  <c r="D120" i="8" s="1"/>
  <c r="E21" i="1"/>
  <c r="D76" i="8" s="1"/>
  <c r="E46" i="1"/>
  <c r="D97" i="8" s="1"/>
  <c r="E47" i="1"/>
  <c r="E22" i="1"/>
  <c r="D5" i="8" s="1"/>
  <c r="E88" i="1"/>
  <c r="D150" i="8" s="1"/>
  <c r="E48" i="1"/>
  <c r="D72" i="8" s="1"/>
  <c r="E23" i="1"/>
  <c r="E24" i="1"/>
  <c r="D9" i="8" s="1"/>
  <c r="E25" i="1"/>
  <c r="D90" i="8" s="1"/>
  <c r="E49" i="1"/>
  <c r="D122" i="8" s="1"/>
  <c r="E50" i="1"/>
  <c r="E26" i="1"/>
  <c r="D15" i="8" s="1"/>
  <c r="E51" i="1"/>
  <c r="D121" i="8" s="1"/>
  <c r="E52" i="1"/>
  <c r="D6" i="8" s="1"/>
  <c r="E89" i="1"/>
  <c r="E53" i="1"/>
  <c r="D96" i="8" s="1"/>
  <c r="E54" i="1"/>
  <c r="D114" i="8" s="1"/>
  <c r="E55" i="1"/>
  <c r="D44" i="8" s="1"/>
  <c r="E56" i="1"/>
  <c r="D87" i="8" s="1"/>
  <c r="E57" i="1"/>
  <c r="D23" i="8" s="1"/>
  <c r="E58" i="1"/>
  <c r="E7" i="1"/>
  <c r="D52" i="8" s="1"/>
  <c r="E90" i="1"/>
  <c r="D11" i="8" s="1"/>
  <c r="E59" i="1"/>
  <c r="D117" i="8" s="1"/>
  <c r="E91" i="1"/>
  <c r="D54" i="8" s="1"/>
  <c r="E60" i="1"/>
  <c r="D115" i="8" s="1"/>
  <c r="E27" i="1"/>
  <c r="D31" i="8" s="1"/>
  <c r="E92" i="1"/>
  <c r="D102" i="8" s="1"/>
  <c r="E28" i="1"/>
  <c r="E61" i="1"/>
  <c r="D107" i="8" s="1"/>
  <c r="E62" i="1"/>
  <c r="D63" i="8" s="1"/>
  <c r="E63" i="1"/>
  <c r="D105" i="8" s="1"/>
  <c r="E64" i="1"/>
  <c r="E93" i="1"/>
  <c r="D22" i="8" s="1"/>
  <c r="E29" i="1"/>
  <c r="D92" i="8" s="1"/>
  <c r="E65" i="1"/>
  <c r="D104" i="8" s="1"/>
  <c r="E8" i="1"/>
  <c r="E94" i="1"/>
  <c r="D106" i="8" s="1"/>
  <c r="E30" i="1"/>
  <c r="D18" i="8" s="1"/>
  <c r="E66" i="1"/>
  <c r="D75" i="8" s="1"/>
  <c r="E67" i="1"/>
  <c r="D8" i="8" s="1"/>
  <c r="E68" i="1"/>
  <c r="D110" i="8" s="1"/>
  <c r="E69" i="1"/>
  <c r="D116" i="8" s="1"/>
  <c r="E3" i="1"/>
  <c r="D3" i="8" s="1"/>
  <c r="E70" i="1"/>
  <c r="E71" i="1"/>
  <c r="D30" i="8" s="1"/>
  <c r="E72" i="1"/>
  <c r="D125" i="8" s="1"/>
  <c r="E73" i="1"/>
  <c r="D56" i="8" s="1"/>
  <c r="E74" i="1"/>
  <c r="D12" i="8" s="1"/>
  <c r="E75" i="1"/>
  <c r="D27" i="8" s="1"/>
  <c r="E76" i="1"/>
  <c r="E77" i="1"/>
  <c r="E9" i="1"/>
  <c r="E78" i="1"/>
  <c r="E79" i="1"/>
  <c r="E10" i="1"/>
  <c r="E80" i="1"/>
  <c r="E31" i="1"/>
  <c r="E4" i="1"/>
  <c r="E32" i="1"/>
  <c r="E81" i="1"/>
  <c r="E33" i="1"/>
  <c r="E82" i="1"/>
  <c r="E11" i="1"/>
  <c r="E34" i="1"/>
  <c r="E35" i="1"/>
  <c r="E83" i="1"/>
  <c r="E84" i="1"/>
  <c r="E85" i="1"/>
  <c r="D40" i="8"/>
  <c r="D85" i="8"/>
  <c r="D4" i="8"/>
  <c r="H81" i="8"/>
  <c r="G81" i="8"/>
  <c r="F81" i="8"/>
  <c r="E81" i="8"/>
  <c r="H108" i="8"/>
  <c r="G108" i="8"/>
  <c r="F108" i="8"/>
  <c r="E108" i="8"/>
  <c r="G32" i="8"/>
  <c r="E32" i="8"/>
  <c r="H170" i="8"/>
  <c r="G170" i="8"/>
  <c r="F170" i="8"/>
  <c r="E170" i="8"/>
  <c r="G36" i="8"/>
  <c r="F36" i="8"/>
  <c r="G35" i="8"/>
  <c r="F35" i="8"/>
  <c r="H165" i="8"/>
  <c r="G165" i="8"/>
  <c r="F165" i="8"/>
  <c r="E165" i="8"/>
  <c r="G43" i="8"/>
  <c r="H112" i="8"/>
  <c r="G112" i="8"/>
  <c r="F112" i="8"/>
  <c r="E112" i="8"/>
  <c r="H82" i="8"/>
  <c r="G82" i="8"/>
  <c r="E82" i="8"/>
  <c r="G48" i="8"/>
  <c r="F48" i="8"/>
  <c r="H173" i="8"/>
  <c r="G173" i="8"/>
  <c r="F173" i="8"/>
  <c r="E173" i="8"/>
  <c r="G13" i="8"/>
  <c r="F13" i="8"/>
  <c r="E13" i="8"/>
  <c r="F25" i="8"/>
  <c r="H69" i="8"/>
  <c r="G69" i="8"/>
  <c r="H161" i="8"/>
  <c r="G161" i="8"/>
  <c r="F161" i="8"/>
  <c r="H124" i="8"/>
  <c r="G124" i="8"/>
  <c r="F124" i="8"/>
  <c r="E124" i="8"/>
  <c r="H158" i="8"/>
  <c r="G158" i="8"/>
  <c r="F158" i="8"/>
  <c r="H84" i="8"/>
  <c r="G84" i="8"/>
  <c r="F84" i="8"/>
  <c r="E84" i="8"/>
  <c r="H169" i="8"/>
  <c r="G169" i="8"/>
  <c r="F169" i="8"/>
  <c r="G7" i="8"/>
  <c r="E7" i="8"/>
  <c r="H113" i="8"/>
  <c r="G113" i="8"/>
  <c r="F113" i="8"/>
  <c r="E113" i="8"/>
  <c r="H137" i="8"/>
  <c r="G137" i="8"/>
  <c r="E137" i="8"/>
  <c r="H140" i="8"/>
  <c r="G140" i="8"/>
  <c r="E140" i="8"/>
  <c r="D140" i="8"/>
  <c r="G50" i="8"/>
  <c r="F50" i="8"/>
  <c r="E50" i="8"/>
  <c r="H168" i="8"/>
  <c r="G168" i="8"/>
  <c r="F168" i="8"/>
  <c r="H171" i="8"/>
  <c r="G171" i="8"/>
  <c r="F171" i="8"/>
  <c r="E171" i="8"/>
  <c r="G37" i="8"/>
  <c r="G19" i="8"/>
  <c r="F19" i="8"/>
  <c r="H55" i="8"/>
  <c r="G55" i="8"/>
  <c r="F55" i="8"/>
  <c r="E55" i="8"/>
  <c r="G10" i="8"/>
  <c r="F10" i="8"/>
  <c r="E10" i="8"/>
  <c r="H74" i="8"/>
  <c r="G74" i="8"/>
  <c r="E74" i="8"/>
  <c r="G62" i="8"/>
  <c r="F62" i="8"/>
  <c r="E62" i="8"/>
  <c r="G93" i="8"/>
  <c r="F93" i="8"/>
  <c r="H68" i="8"/>
  <c r="G68" i="8"/>
  <c r="E68" i="8"/>
  <c r="H46" i="8"/>
  <c r="G46" i="8"/>
  <c r="G51" i="8"/>
  <c r="H41" i="8"/>
  <c r="G41" i="8"/>
  <c r="F41" i="8"/>
  <c r="H86" i="8"/>
  <c r="G86" i="8"/>
  <c r="F86" i="8"/>
  <c r="G24" i="8"/>
  <c r="E24" i="8"/>
  <c r="G34" i="8"/>
  <c r="E34" i="8"/>
  <c r="H80" i="8"/>
  <c r="G80" i="8"/>
  <c r="H128" i="8"/>
  <c r="G128" i="8"/>
  <c r="F128" i="8"/>
  <c r="E128" i="8"/>
  <c r="H67" i="8"/>
  <c r="G67" i="8"/>
  <c r="F67" i="8"/>
  <c r="E67" i="8"/>
  <c r="G71" i="8"/>
  <c r="E71" i="8"/>
  <c r="G2" i="8"/>
  <c r="F2" i="8"/>
  <c r="E2" i="8"/>
  <c r="G27" i="8"/>
  <c r="F27" i="8"/>
  <c r="E27" i="8"/>
  <c r="G12" i="8"/>
  <c r="G56" i="8"/>
  <c r="F56" i="8"/>
  <c r="H125" i="8"/>
  <c r="G125" i="8"/>
  <c r="F125" i="8"/>
  <c r="E125" i="8"/>
  <c r="G30" i="8"/>
  <c r="F30" i="8"/>
  <c r="E30" i="8"/>
  <c r="H95" i="8"/>
  <c r="G95" i="8"/>
  <c r="F95" i="8"/>
  <c r="E95" i="8"/>
  <c r="D95" i="8"/>
  <c r="G3" i="8"/>
  <c r="E3" i="8"/>
  <c r="H116" i="8"/>
  <c r="G116" i="8"/>
  <c r="F116" i="8"/>
  <c r="E116" i="8"/>
  <c r="H110" i="8"/>
  <c r="G110" i="8"/>
  <c r="F110" i="8"/>
  <c r="E110" i="8"/>
  <c r="G8" i="8"/>
  <c r="F8" i="8"/>
  <c r="H75" i="8"/>
  <c r="G75" i="8"/>
  <c r="G18" i="8"/>
  <c r="F18" i="8"/>
  <c r="H106" i="8"/>
  <c r="G106" i="8"/>
  <c r="F106" i="8"/>
  <c r="E106" i="8"/>
  <c r="H53" i="8"/>
  <c r="G53" i="8"/>
  <c r="F53" i="8"/>
  <c r="E53" i="8"/>
  <c r="D53" i="8"/>
  <c r="H104" i="8"/>
  <c r="G104" i="8"/>
  <c r="F104" i="8"/>
  <c r="E104" i="8"/>
  <c r="H92" i="8"/>
  <c r="G92" i="8"/>
  <c r="F92" i="8"/>
  <c r="E92" i="8"/>
  <c r="G22" i="8"/>
  <c r="F22" i="8"/>
  <c r="G28" i="8"/>
  <c r="D28" i="8"/>
  <c r="H105" i="8"/>
  <c r="G105" i="8"/>
  <c r="F105" i="8"/>
  <c r="E105" i="8"/>
  <c r="G63" i="8"/>
  <c r="E63" i="8"/>
  <c r="H107" i="8"/>
  <c r="G107" i="8"/>
  <c r="F107" i="8"/>
  <c r="E107" i="8"/>
  <c r="H45" i="8"/>
  <c r="G45" i="8"/>
  <c r="E45" i="8"/>
  <c r="D45" i="8"/>
  <c r="H102" i="8"/>
  <c r="G102" i="8"/>
  <c r="F102" i="8"/>
  <c r="E102" i="8"/>
  <c r="H31" i="8"/>
  <c r="G31" i="8"/>
  <c r="E31" i="8"/>
  <c r="H115" i="8"/>
  <c r="G115" i="8"/>
  <c r="F115" i="8"/>
  <c r="E115" i="8"/>
  <c r="G54" i="8"/>
  <c r="F54" i="8"/>
  <c r="H117" i="8"/>
  <c r="G117" i="8"/>
  <c r="F117" i="8"/>
  <c r="E117" i="8"/>
  <c r="H52" i="8"/>
  <c r="G52" i="8"/>
  <c r="F52" i="8"/>
  <c r="H118" i="8"/>
  <c r="G118" i="8"/>
  <c r="F118" i="8"/>
  <c r="D118" i="8"/>
  <c r="G23" i="8"/>
  <c r="E23" i="8"/>
  <c r="H87" i="8"/>
  <c r="G87" i="8"/>
  <c r="F87" i="8"/>
  <c r="G44" i="8"/>
  <c r="H114" i="8"/>
  <c r="G114" i="8"/>
  <c r="F114" i="8"/>
  <c r="H96" i="8"/>
  <c r="G96" i="8"/>
  <c r="F96" i="8"/>
  <c r="E96" i="8"/>
  <c r="G6" i="8"/>
  <c r="F6" i="8"/>
  <c r="E6" i="8"/>
  <c r="H121" i="8"/>
  <c r="G121" i="8"/>
  <c r="F121" i="8"/>
  <c r="E121" i="8"/>
  <c r="G15" i="8"/>
  <c r="E15" i="8"/>
  <c r="G40" i="8"/>
  <c r="H122" i="8"/>
  <c r="G122" i="8"/>
  <c r="F122" i="8"/>
  <c r="E122" i="8"/>
  <c r="H90" i="8"/>
  <c r="G90" i="8"/>
  <c r="F90" i="8"/>
  <c r="E90" i="8"/>
  <c r="E9" i="8"/>
  <c r="H85" i="8"/>
  <c r="G85" i="8"/>
  <c r="F85" i="8"/>
  <c r="E85" i="8"/>
  <c r="H72" i="8"/>
  <c r="E72" i="8"/>
  <c r="H150" i="8"/>
  <c r="G150" i="8"/>
  <c r="F150" i="8"/>
  <c r="E150" i="8"/>
  <c r="G5" i="8"/>
  <c r="F5" i="8"/>
  <c r="E5" i="8"/>
  <c r="G4" i="8"/>
  <c r="F4" i="8"/>
  <c r="H97" i="8"/>
  <c r="G97" i="8"/>
  <c r="F97" i="8"/>
  <c r="E97" i="8"/>
  <c r="G76" i="8"/>
  <c r="F76" i="8"/>
  <c r="E76" i="8"/>
  <c r="H120" i="8"/>
  <c r="G120" i="8"/>
  <c r="F120" i="8"/>
  <c r="E120" i="8"/>
  <c r="E33" i="8"/>
  <c r="G33" i="8"/>
  <c r="G57" i="8"/>
  <c r="F57" i="8"/>
  <c r="E57" i="8"/>
  <c r="H160" i="8"/>
  <c r="G160" i="8"/>
  <c r="F160" i="8"/>
  <c r="G119" i="8"/>
  <c r="F119" i="8"/>
  <c r="E119" i="8"/>
  <c r="H157" i="8"/>
  <c r="G157" i="8"/>
  <c r="F157" i="8"/>
  <c r="G58" i="8"/>
  <c r="F58" i="8"/>
  <c r="H111" i="8"/>
  <c r="G111" i="8"/>
  <c r="F111" i="8"/>
  <c r="E111" i="8"/>
  <c r="G38" i="8"/>
  <c r="F38" i="8"/>
  <c r="E38" i="8"/>
  <c r="G39" i="8"/>
  <c r="E39" i="8"/>
  <c r="H159" i="8"/>
  <c r="G159" i="8"/>
  <c r="E159" i="8"/>
  <c r="G29" i="8"/>
  <c r="F29" i="8"/>
  <c r="H83" i="8"/>
  <c r="G83" i="8"/>
  <c r="F83" i="8"/>
  <c r="E83" i="8"/>
  <c r="H172" i="8"/>
  <c r="G172" i="8"/>
  <c r="F172" i="8"/>
  <c r="G47" i="8"/>
  <c r="F47" i="8"/>
  <c r="E47" i="8"/>
  <c r="H162" i="8"/>
  <c r="G162" i="8"/>
  <c r="F162" i="8"/>
  <c r="E162" i="8"/>
  <c r="G59" i="8"/>
  <c r="F59" i="8"/>
  <c r="H127" i="8"/>
  <c r="G127" i="8"/>
  <c r="F127" i="8"/>
  <c r="E127" i="8"/>
  <c r="D119" i="8"/>
  <c r="D29" i="8"/>
  <c r="D162" i="8"/>
  <c r="F9" i="8" l="1"/>
  <c r="C143" i="8"/>
  <c r="C114" i="8"/>
  <c r="C122" i="8"/>
  <c r="C97" i="8"/>
  <c r="C120" i="8"/>
  <c r="C162" i="8"/>
  <c r="C111" i="8"/>
  <c r="C118" i="8"/>
  <c r="C45" i="8"/>
  <c r="C53" i="8"/>
  <c r="C125" i="8"/>
  <c r="C116" i="8"/>
  <c r="C92" i="8"/>
  <c r="C31" i="8"/>
  <c r="C87" i="8"/>
  <c r="C157" i="8"/>
  <c r="C124" i="8"/>
  <c r="C105" i="8"/>
  <c r="C107" i="8"/>
  <c r="C115" i="8"/>
  <c r="C117" i="8"/>
  <c r="C52" i="8"/>
  <c r="C96" i="8"/>
  <c r="C121" i="8"/>
  <c r="C90" i="8"/>
  <c r="C85" i="8"/>
  <c r="C150" i="8"/>
  <c r="D86" i="8"/>
  <c r="C86" i="8" s="1"/>
  <c r="D68" i="8"/>
  <c r="C68" i="8" s="1"/>
  <c r="D10" i="8"/>
  <c r="D171" i="8"/>
  <c r="C171" i="8" s="1"/>
  <c r="D69" i="8"/>
  <c r="D48" i="8"/>
  <c r="D165" i="8"/>
  <c r="C165" i="8" s="1"/>
  <c r="D32" i="8"/>
  <c r="D127" i="8"/>
  <c r="C127" i="8" s="1"/>
  <c r="D34" i="8"/>
  <c r="D51" i="8"/>
  <c r="D62" i="8"/>
  <c r="D19" i="8"/>
  <c r="D50" i="8"/>
  <c r="D13" i="8"/>
  <c r="D112" i="8"/>
  <c r="C112" i="8" s="1"/>
  <c r="D36" i="8"/>
  <c r="D81" i="8"/>
  <c r="C81" i="8" s="1"/>
  <c r="D158" i="8"/>
  <c r="C158" i="8" s="1"/>
  <c r="D80" i="8"/>
  <c r="C80" i="8" s="1"/>
  <c r="D59" i="8"/>
  <c r="D161" i="8"/>
  <c r="D24" i="8"/>
  <c r="D47" i="8"/>
  <c r="D25" i="8"/>
  <c r="D41" i="8"/>
  <c r="C41" i="8" s="1"/>
  <c r="D83" i="8"/>
  <c r="C83" i="8" s="1"/>
  <c r="D173" i="8"/>
  <c r="C173" i="8" s="1"/>
  <c r="D46" i="8"/>
  <c r="C46" i="8" s="1"/>
  <c r="D159" i="8"/>
  <c r="C159" i="8" s="1"/>
  <c r="D82" i="8"/>
  <c r="C82" i="8" s="1"/>
  <c r="D93" i="8"/>
  <c r="D38" i="8"/>
  <c r="D43" i="8"/>
  <c r="D74" i="8"/>
  <c r="C74" i="8" s="1"/>
  <c r="D58" i="8"/>
  <c r="D35" i="8"/>
  <c r="D55" i="8"/>
  <c r="D170" i="8"/>
  <c r="C170" i="8" s="1"/>
  <c r="D37" i="8"/>
  <c r="D160" i="8"/>
  <c r="C160" i="8" s="1"/>
  <c r="D108" i="8"/>
  <c r="C108" i="8" s="1"/>
  <c r="D168" i="8"/>
  <c r="C168" i="8" s="1"/>
  <c r="C110" i="8"/>
  <c r="C75" i="8"/>
  <c r="C104" i="8"/>
  <c r="D26" i="8"/>
  <c r="F26" i="8"/>
  <c r="G26" i="8"/>
  <c r="H166" i="8" l="1"/>
  <c r="H94" i="8"/>
  <c r="G49" i="8"/>
  <c r="G14" i="8"/>
  <c r="G21" i="8"/>
  <c r="G166" i="8"/>
  <c r="G94" i="8"/>
  <c r="G70" i="8"/>
  <c r="F49" i="8"/>
  <c r="F14" i="8"/>
  <c r="F21" i="8"/>
  <c r="F166" i="8"/>
  <c r="F94" i="8"/>
  <c r="F70" i="8"/>
  <c r="E49" i="8"/>
  <c r="E14" i="8"/>
  <c r="E21" i="8"/>
  <c r="E166" i="8"/>
  <c r="E94" i="8"/>
  <c r="E70" i="8"/>
  <c r="G145" i="8" l="1"/>
  <c r="C145" i="8" s="1"/>
  <c r="G11" i="8"/>
  <c r="G72" i="8"/>
  <c r="C72" i="8" s="1"/>
  <c r="G9" i="8"/>
  <c r="G25" i="8"/>
  <c r="E50" i="5"/>
  <c r="F146" i="8" s="1"/>
  <c r="E16" i="5"/>
  <c r="F152" i="8" s="1"/>
  <c r="C152" i="8" s="1"/>
  <c r="E15" i="5"/>
  <c r="F139" i="8" s="1"/>
  <c r="C139" i="8" s="1"/>
  <c r="E14" i="5"/>
  <c r="F137" i="8" s="1"/>
  <c r="E13" i="5"/>
  <c r="E6" i="4"/>
  <c r="E172" i="8" s="1"/>
  <c r="C172" i="8" s="1"/>
  <c r="E5" i="4"/>
  <c r="E26" i="8" s="1"/>
  <c r="E4" i="4"/>
  <c r="E25" i="8" s="1"/>
  <c r="E3" i="4"/>
  <c r="E69" i="8" s="1"/>
  <c r="C69" i="8" s="1"/>
  <c r="E2" i="4"/>
  <c r="D137" i="8"/>
  <c r="E161" i="8" l="1"/>
  <c r="C161" i="8" s="1"/>
  <c r="F140" i="8"/>
  <c r="C140" i="8" s="1"/>
  <c r="C137" i="8"/>
  <c r="D94" i="8"/>
  <c r="C94" i="8" s="1"/>
  <c r="D169" i="8"/>
  <c r="C169" i="8" s="1"/>
  <c r="D67" i="8"/>
  <c r="C67" i="8" s="1"/>
  <c r="D21" i="8"/>
  <c r="D113" i="8"/>
  <c r="C113" i="8" s="1"/>
  <c r="D2" i="8"/>
  <c r="D70" i="8"/>
  <c r="D84" i="8"/>
  <c r="C84" i="8" s="1"/>
  <c r="D128" i="8"/>
  <c r="C128" i="8" s="1"/>
  <c r="D166" i="8"/>
  <c r="C166" i="8" s="1"/>
  <c r="D7" i="8"/>
  <c r="D71" i="8"/>
  <c r="D49" i="8"/>
  <c r="D14" i="8"/>
  <c r="H133" i="8"/>
  <c r="C133" i="8" s="1"/>
  <c r="H154" i="8"/>
  <c r="H123" i="8"/>
  <c r="C123" i="8" s="1"/>
  <c r="H144" i="8"/>
  <c r="C144" i="8" s="1"/>
  <c r="H132" i="8"/>
  <c r="C132" i="8" s="1"/>
  <c r="H109" i="8"/>
  <c r="C109" i="8" s="1"/>
  <c r="H134" i="8"/>
  <c r="C134" i="8" s="1"/>
  <c r="H151" i="8"/>
  <c r="C151" i="8" s="1"/>
  <c r="H79" i="8"/>
  <c r="C79" i="8" s="1"/>
  <c r="H17" i="8"/>
  <c r="H29" i="8"/>
  <c r="H57" i="8"/>
  <c r="H39" i="8"/>
  <c r="C39" i="8" s="1"/>
  <c r="H76" i="8"/>
  <c r="H56" i="8"/>
  <c r="H20" i="8"/>
  <c r="H119" i="8"/>
  <c r="C119" i="8" s="1"/>
  <c r="H5" i="8"/>
  <c r="H18" i="8"/>
  <c r="H40" i="8"/>
  <c r="H4" i="8"/>
  <c r="H35" i="8"/>
  <c r="H24" i="8"/>
  <c r="H10" i="8"/>
  <c r="H58" i="8"/>
  <c r="C58" i="8" s="1"/>
  <c r="H34" i="8"/>
  <c r="H48" i="8"/>
  <c r="H13" i="8"/>
  <c r="H51" i="8"/>
  <c r="H6" i="8"/>
  <c r="H54" i="8"/>
  <c r="H63" i="8"/>
  <c r="C63" i="8" s="1"/>
  <c r="H22" i="8"/>
  <c r="H36" i="8"/>
  <c r="H50" i="8"/>
  <c r="H59" i="8"/>
  <c r="H37" i="8"/>
  <c r="H62" i="8"/>
  <c r="C62" i="8" s="1"/>
  <c r="H32" i="8"/>
  <c r="H135" i="8"/>
  <c r="C135" i="8" s="1"/>
  <c r="H33" i="8"/>
  <c r="H26" i="8"/>
  <c r="H9" i="8"/>
  <c r="H25" i="8"/>
  <c r="H146" i="8"/>
  <c r="C146" i="8" s="1"/>
  <c r="H11" i="8"/>
  <c r="H70" i="8"/>
  <c r="C70" i="8" s="1"/>
  <c r="H21" i="8"/>
  <c r="H7" i="8"/>
  <c r="H2" i="8"/>
  <c r="H71" i="8"/>
  <c r="C71" i="8" s="1"/>
  <c r="H49" i="8"/>
  <c r="H14" i="8"/>
  <c r="C14" i="8" s="1"/>
  <c r="H138" i="8"/>
  <c r="C138" i="8" s="1"/>
  <c r="H141" i="8"/>
  <c r="C141" i="8" s="1"/>
  <c r="H61" i="8"/>
  <c r="H65" i="8"/>
  <c r="H101" i="8"/>
  <c r="H16" i="8"/>
  <c r="H8" i="8"/>
  <c r="H12" i="8"/>
  <c r="H27" i="8"/>
  <c r="H44" i="8"/>
  <c r="H3" i="8"/>
  <c r="H89" i="8"/>
  <c r="C89" i="8" s="1"/>
  <c r="H28" i="8"/>
  <c r="H15" i="8"/>
  <c r="H23" i="8"/>
  <c r="H30" i="8"/>
  <c r="H19" i="8"/>
  <c r="H93" i="8"/>
  <c r="C93" i="8" s="1"/>
  <c r="H38" i="8"/>
  <c r="H43" i="8"/>
  <c r="H47" i="8"/>
  <c r="J11" i="8"/>
  <c r="J129" i="8"/>
  <c r="J156" i="8"/>
  <c r="C156" i="8" s="1"/>
  <c r="J164" i="8"/>
  <c r="C164" i="8" s="1"/>
  <c r="J91" i="8"/>
  <c r="C91" i="8" s="1"/>
  <c r="J163" i="8"/>
  <c r="C163" i="8" s="1"/>
  <c r="J155" i="8"/>
  <c r="C155" i="8" s="1"/>
  <c r="J42" i="8"/>
  <c r="J95" i="8"/>
  <c r="C95" i="8" s="1"/>
  <c r="J102" i="8"/>
  <c r="J106" i="8"/>
  <c r="C106" i="8" s="1"/>
  <c r="J43" i="8"/>
  <c r="J15" i="8"/>
  <c r="J16" i="8"/>
  <c r="J7" i="8"/>
  <c r="J33" i="8"/>
  <c r="J50" i="8"/>
  <c r="J54" i="8"/>
  <c r="C54" i="8" s="1"/>
  <c r="J48" i="8"/>
  <c r="J4" i="8"/>
  <c r="J56" i="8"/>
  <c r="J38" i="8"/>
  <c r="J23" i="8"/>
  <c r="J3" i="8"/>
  <c r="J8" i="8"/>
  <c r="J61" i="8"/>
  <c r="J2" i="8"/>
  <c r="J59" i="8"/>
  <c r="J6" i="8"/>
  <c r="J5" i="8"/>
  <c r="J76" i="8"/>
  <c r="C76" i="8" s="1"/>
  <c r="J44" i="8"/>
  <c r="J65" i="8"/>
  <c r="J22" i="8"/>
  <c r="J51" i="8"/>
  <c r="J47" i="8"/>
  <c r="C47" i="8" s="1"/>
  <c r="J19" i="8"/>
  <c r="J101" i="8"/>
  <c r="J49" i="8"/>
  <c r="J36" i="8"/>
  <c r="J13" i="8"/>
  <c r="J20" i="8"/>
  <c r="J18" i="8"/>
  <c r="J28" i="8"/>
  <c r="J21" i="8"/>
  <c r="J10" i="8"/>
  <c r="J34" i="8"/>
  <c r="J35" i="8"/>
  <c r="J154" i="8"/>
  <c r="C154" i="8" s="1"/>
  <c r="J30" i="8"/>
  <c r="J9" i="8"/>
  <c r="J32" i="8"/>
  <c r="J24" i="8"/>
  <c r="C24" i="8" s="1"/>
  <c r="J27" i="8"/>
  <c r="J26" i="8"/>
  <c r="J40" i="8"/>
  <c r="C40" i="8" s="1"/>
  <c r="J17" i="8"/>
  <c r="K100" i="8"/>
  <c r="C100" i="8" s="1"/>
  <c r="K78" i="8"/>
  <c r="C78" i="8" s="1"/>
  <c r="K64" i="8"/>
  <c r="C64" i="8" s="1"/>
  <c r="K60" i="8"/>
  <c r="C60" i="8" s="1"/>
  <c r="K130" i="8"/>
  <c r="C130" i="8" s="1"/>
  <c r="K77" i="8"/>
  <c r="C77" i="8" s="1"/>
  <c r="K99" i="8"/>
  <c r="C99" i="8" s="1"/>
  <c r="K55" i="8"/>
  <c r="C55" i="8" s="1"/>
  <c r="K16" i="8"/>
  <c r="C16" i="8" s="1"/>
  <c r="K17" i="8"/>
  <c r="C17" i="8" s="1"/>
  <c r="K9" i="8"/>
  <c r="C9" i="8" s="1"/>
  <c r="K18" i="8"/>
  <c r="C18" i="8" s="1"/>
  <c r="K51" i="8"/>
  <c r="C51" i="8" s="1"/>
  <c r="K61" i="8"/>
  <c r="C61" i="8" s="1"/>
  <c r="K38" i="8"/>
  <c r="C38" i="8" s="1"/>
  <c r="K33" i="8"/>
  <c r="C33" i="8" s="1"/>
  <c r="K19" i="8"/>
  <c r="C19" i="8" s="1"/>
  <c r="K5" i="8"/>
  <c r="C5" i="8" s="1"/>
  <c r="K35" i="8"/>
  <c r="C35" i="8" s="1"/>
  <c r="K28" i="8"/>
  <c r="C28" i="8" s="1"/>
  <c r="K8" i="8"/>
  <c r="C8" i="8" s="1"/>
  <c r="K102" i="8"/>
  <c r="C102" i="8" s="1"/>
  <c r="K22" i="8"/>
  <c r="C22" i="8" s="1"/>
  <c r="K56" i="8"/>
  <c r="C56" i="8" s="1"/>
  <c r="K26" i="8"/>
  <c r="C26" i="8" s="1"/>
  <c r="K34" i="8"/>
  <c r="C34" i="8" s="1"/>
  <c r="K3" i="8"/>
  <c r="C3" i="8" s="1"/>
  <c r="K4" i="8"/>
  <c r="C4" i="8" s="1"/>
  <c r="K65" i="8"/>
  <c r="C65" i="8" s="1"/>
  <c r="K11" i="8"/>
  <c r="C11" i="8" s="1"/>
  <c r="K10" i="8"/>
  <c r="C10" i="8" s="1"/>
  <c r="K20" i="8"/>
  <c r="C20" i="8" s="1"/>
  <c r="K23" i="8"/>
  <c r="C23" i="8" s="1"/>
  <c r="K21" i="8"/>
  <c r="C21" i="8" s="1"/>
  <c r="K12" i="8"/>
  <c r="C12" i="8" s="1"/>
  <c r="K29" i="8"/>
  <c r="C29" i="8" s="1"/>
  <c r="K36" i="8"/>
  <c r="C36" i="8" s="1"/>
  <c r="K6" i="8"/>
  <c r="C6" i="8"/>
  <c r="K129" i="8"/>
  <c r="C129" i="8" s="1"/>
  <c r="K57" i="8"/>
  <c r="C57" i="8" s="1"/>
  <c r="K50" i="8"/>
  <c r="C50" i="8" s="1"/>
  <c r="K30" i="8"/>
  <c r="C30" i="8" s="1"/>
  <c r="K49" i="8"/>
  <c r="C49" i="8" s="1"/>
  <c r="K59" i="8"/>
  <c r="C59" i="8" s="1"/>
  <c r="K15" i="8"/>
  <c r="C15" i="8" s="1"/>
  <c r="K13" i="8"/>
  <c r="C13" i="8" s="1"/>
  <c r="K37" i="8"/>
  <c r="C37" i="8" s="1"/>
  <c r="K27" i="8"/>
  <c r="C27" i="8" s="1"/>
  <c r="K101" i="8"/>
  <c r="C101" i="8" s="1"/>
  <c r="K2" i="8"/>
  <c r="C2" i="8" s="1"/>
  <c r="K25" i="8"/>
  <c r="C25" i="8" s="1"/>
  <c r="K32" i="8"/>
  <c r="C32" i="8" s="1"/>
  <c r="K7" i="8"/>
  <c r="C7" i="8" s="1"/>
  <c r="K42" i="8"/>
  <c r="C42" i="8" s="1"/>
  <c r="K44" i="8"/>
  <c r="C44" i="8" s="1"/>
  <c r="K48" i="8"/>
  <c r="C48" i="8" s="1"/>
  <c r="K43" i="8"/>
  <c r="C43" i="8" s="1"/>
</calcChain>
</file>

<file path=xl/sharedStrings.xml><?xml version="1.0" encoding="utf-8"?>
<sst xmlns="http://schemas.openxmlformats.org/spreadsheetml/2006/main" count="544" uniqueCount="240">
  <si>
    <t>کد کاربری</t>
  </si>
  <si>
    <t>نام کاربری</t>
  </si>
  <si>
    <t>امتیاز نتیجه</t>
  </si>
  <si>
    <t>امتیاز گلزنان</t>
  </si>
  <si>
    <t>امتیاز پاس گل</t>
  </si>
  <si>
    <t>مجموع امتیاز</t>
  </si>
  <si>
    <t>Bojan.Krkic</t>
  </si>
  <si>
    <t>دور 1</t>
  </si>
  <si>
    <t>دور 2</t>
  </si>
  <si>
    <t>دور 3</t>
  </si>
  <si>
    <t>دور 4</t>
  </si>
  <si>
    <t>دور 5</t>
  </si>
  <si>
    <t>دور 6</t>
  </si>
  <si>
    <t>دور 7</t>
  </si>
  <si>
    <t>دور 8</t>
  </si>
  <si>
    <t>دور 9</t>
  </si>
  <si>
    <t>دور 10</t>
  </si>
  <si>
    <t>دور 11</t>
  </si>
  <si>
    <t>دور 12</t>
  </si>
  <si>
    <t>دور 13</t>
  </si>
  <si>
    <t>دور 14</t>
  </si>
  <si>
    <t>دور 15</t>
  </si>
  <si>
    <t>دور 16</t>
  </si>
  <si>
    <t>دور 17</t>
  </si>
  <si>
    <t>دور 18</t>
  </si>
  <si>
    <t>دور 19</t>
  </si>
  <si>
    <t>دور 20</t>
  </si>
  <si>
    <t>دور 21</t>
  </si>
  <si>
    <t>دور 22</t>
  </si>
  <si>
    <t>دور 23</t>
  </si>
  <si>
    <t>دور 24</t>
  </si>
  <si>
    <t>دور 25</t>
  </si>
  <si>
    <t>دور 26</t>
  </si>
  <si>
    <t>دور 27</t>
  </si>
  <si>
    <t>دور 28</t>
  </si>
  <si>
    <t>دور 29</t>
  </si>
  <si>
    <t>دور 30</t>
  </si>
  <si>
    <t>دور 31</t>
  </si>
  <si>
    <t>دور 32</t>
  </si>
  <si>
    <t>دور 33</t>
  </si>
  <si>
    <t>دور 34</t>
  </si>
  <si>
    <t>دور 35</t>
  </si>
  <si>
    <t>دور 36</t>
  </si>
  <si>
    <t>دور 37</t>
  </si>
  <si>
    <t>دور 38</t>
  </si>
  <si>
    <t>دور 39</t>
  </si>
  <si>
    <t>دور 40</t>
  </si>
  <si>
    <t>دور 41</t>
  </si>
  <si>
    <t>دور 42</t>
  </si>
  <si>
    <t>دور 43</t>
  </si>
  <si>
    <t>دور 44</t>
  </si>
  <si>
    <t>دور 45</t>
  </si>
  <si>
    <t>دور 46</t>
  </si>
  <si>
    <t>دور 47</t>
  </si>
  <si>
    <t>دور 48</t>
  </si>
  <si>
    <t>دور 49</t>
  </si>
  <si>
    <t>دور 50</t>
  </si>
  <si>
    <t>دور 51</t>
  </si>
  <si>
    <t>دور 52</t>
  </si>
  <si>
    <t>دور 53</t>
  </si>
  <si>
    <t>دور 54</t>
  </si>
  <si>
    <t>دور 55</t>
  </si>
  <si>
    <t>دور 56</t>
  </si>
  <si>
    <t>دور 57</t>
  </si>
  <si>
    <t>دور 58</t>
  </si>
  <si>
    <t>دور 59</t>
  </si>
  <si>
    <t>دور 60</t>
  </si>
  <si>
    <t>mbaghery55</t>
  </si>
  <si>
    <t>ArmanZadgar</t>
  </si>
  <si>
    <t>Matin.mov1380</t>
  </si>
  <si>
    <t>mohammadtaghi</t>
  </si>
  <si>
    <t>ehsan1025</t>
  </si>
  <si>
    <t>NIMA-PARSA888</t>
  </si>
  <si>
    <t>del-barca</t>
  </si>
  <si>
    <t>abolfazl44</t>
  </si>
  <si>
    <t>Masoudinho</t>
  </si>
  <si>
    <t>aghil147</t>
  </si>
  <si>
    <t>amin100</t>
  </si>
  <si>
    <t>msn10-9-11</t>
  </si>
  <si>
    <t>H7091M</t>
  </si>
  <si>
    <t>dihqan</t>
  </si>
  <si>
    <t>MAHDI_2013</t>
  </si>
  <si>
    <t>ParcaBarca</t>
  </si>
  <si>
    <t>ms100</t>
  </si>
  <si>
    <t>PIQUE3</t>
  </si>
  <si>
    <t>shakib10</t>
  </si>
  <si>
    <t>mohsen.abc1</t>
  </si>
  <si>
    <t>سردار</t>
  </si>
  <si>
    <t>avenger11</t>
  </si>
  <si>
    <t>hamid.aecc@gmail.com</t>
  </si>
  <si>
    <t>shahriarnba</t>
  </si>
  <si>
    <t>barca_barca_yavar</t>
  </si>
  <si>
    <t>MAHABADIT</t>
  </si>
  <si>
    <t>alivo</t>
  </si>
  <si>
    <t>iman_khatar</t>
  </si>
  <si>
    <t>messinicy</t>
  </si>
  <si>
    <t>bardiya30</t>
  </si>
  <si>
    <t>m_hasheminia_1999</t>
  </si>
  <si>
    <t>Ali.Pakbaz</t>
  </si>
  <si>
    <t>messi-.10</t>
  </si>
  <si>
    <t>smk5259</t>
  </si>
  <si>
    <t>Messi.FCB</t>
  </si>
  <si>
    <t>LeoNima</t>
  </si>
  <si>
    <t>amir_bluagrana</t>
  </si>
  <si>
    <t>Heavenly.Girl</t>
  </si>
  <si>
    <t>Senmout</t>
  </si>
  <si>
    <t>lale-messi</t>
  </si>
  <si>
    <t>fcbali1988</t>
  </si>
  <si>
    <t>HasanTaek</t>
  </si>
  <si>
    <t>mmbehnejad</t>
  </si>
  <si>
    <t>onlymessi10</t>
  </si>
  <si>
    <t>sajad100k</t>
  </si>
  <si>
    <t>amirmoham4d</t>
  </si>
  <si>
    <t>arami</t>
  </si>
  <si>
    <t>messi.maradoona</t>
  </si>
  <si>
    <t>tameshk</t>
  </si>
  <si>
    <t>MHA10</t>
  </si>
  <si>
    <t>yaghoubpouol5</t>
  </si>
  <si>
    <t>soroushhedieh</t>
  </si>
  <si>
    <t>rahmanmohammadi1359</t>
  </si>
  <si>
    <t>sorena64</t>
  </si>
  <si>
    <t>Lionel.Mohsen</t>
  </si>
  <si>
    <t>Alireza17</t>
  </si>
  <si>
    <t>MSN_HEROS</t>
  </si>
  <si>
    <t>Maximus.Decimus.Meridius</t>
  </si>
  <si>
    <t>mojahed2015</t>
  </si>
  <si>
    <t>mojtabadehg</t>
  </si>
  <si>
    <t>amirivox</t>
  </si>
  <si>
    <t>behzad2016</t>
  </si>
  <si>
    <t>lavvaf22</t>
  </si>
  <si>
    <t>alika</t>
  </si>
  <si>
    <t>Barca.girl</t>
  </si>
  <si>
    <t>FCBarcafan</t>
  </si>
  <si>
    <t>mahdiarian</t>
  </si>
  <si>
    <t>panizghorbani</t>
  </si>
  <si>
    <t>mohsen_ashege_barca</t>
  </si>
  <si>
    <t>ari10</t>
  </si>
  <si>
    <t>BVB09</t>
  </si>
  <si>
    <t>Mxplode</t>
  </si>
  <si>
    <t>mehdishirehpazzadeh</t>
  </si>
  <si>
    <t>MMJ81</t>
  </si>
  <si>
    <t>Gaucho</t>
  </si>
  <si>
    <t>Crayof</t>
  </si>
  <si>
    <t>sadrasdr</t>
  </si>
  <si>
    <t>mamreza</t>
  </si>
  <si>
    <t>armanfcb</t>
  </si>
  <si>
    <t>fatipbarca</t>
  </si>
  <si>
    <t>ayat_moro</t>
  </si>
  <si>
    <t>call_of_catalan</t>
  </si>
  <si>
    <t>ALONE_13</t>
  </si>
  <si>
    <t>biology</t>
  </si>
  <si>
    <t>zahra10</t>
  </si>
  <si>
    <t>mnri19</t>
  </si>
  <si>
    <t>anri1719</t>
  </si>
  <si>
    <t>aHm3064</t>
  </si>
  <si>
    <t>parsafcb</t>
  </si>
  <si>
    <t>mirez</t>
  </si>
  <si>
    <t>bma1379</t>
  </si>
  <si>
    <t>AlI_BaRCaA</t>
  </si>
  <si>
    <t>nazari.hm</t>
  </si>
  <si>
    <t>hsbr13</t>
  </si>
  <si>
    <t>a_shafiei</t>
  </si>
  <si>
    <t>MoOn.Girl</t>
  </si>
  <si>
    <t>a.yekrangi</t>
  </si>
  <si>
    <t>sha65</t>
  </si>
  <si>
    <t>Simoorgh</t>
  </si>
  <si>
    <t>nima94</t>
  </si>
  <si>
    <t>Alves22</t>
  </si>
  <si>
    <t>mojtaba18</t>
  </si>
  <si>
    <t>sinas1384</t>
  </si>
  <si>
    <t>amir79</t>
  </si>
  <si>
    <t>hossein7</t>
  </si>
  <si>
    <t>DIOS-MESSI</t>
  </si>
  <si>
    <t>ALIALVES</t>
  </si>
  <si>
    <t>ElMaestro6</t>
  </si>
  <si>
    <t>hessam-cup</t>
  </si>
  <si>
    <t>sheragim</t>
  </si>
  <si>
    <t>exsmaveil</t>
  </si>
  <si>
    <t>reihaneh2012</t>
  </si>
  <si>
    <t>Shahriyarrr</t>
  </si>
  <si>
    <t>*LaRk*</t>
  </si>
  <si>
    <t>Leo.Messi</t>
  </si>
  <si>
    <t>Ali_messilover</t>
  </si>
  <si>
    <t>Neymarzete</t>
  </si>
  <si>
    <t>ali94-BARCA</t>
  </si>
  <si>
    <t>emvb9</t>
  </si>
  <si>
    <t>MAHDI-10-MESSI</t>
  </si>
  <si>
    <t>ravi007</t>
  </si>
  <si>
    <t>mehraban_780</t>
  </si>
  <si>
    <t>سوداگر</t>
  </si>
  <si>
    <t>میانگین</t>
  </si>
  <si>
    <t>zzirak</t>
  </si>
  <si>
    <t>koroshbarca</t>
  </si>
  <si>
    <t>erfff</t>
  </si>
  <si>
    <t>y.helalian</t>
  </si>
  <si>
    <t>Just-leo-messi</t>
  </si>
  <si>
    <t>BigEvil</t>
  </si>
  <si>
    <t>King-Messi</t>
  </si>
  <si>
    <t>goofy</t>
  </si>
  <si>
    <t>m2m2h</t>
  </si>
  <si>
    <t>Mohamad.Barani</t>
  </si>
  <si>
    <t>ravi_2011</t>
  </si>
  <si>
    <t>mahsa.barca</t>
  </si>
  <si>
    <t>***messi***</t>
  </si>
  <si>
    <t>msn4867</t>
  </si>
  <si>
    <t>elie.gh27</t>
  </si>
  <si>
    <t>محمد2012</t>
  </si>
  <si>
    <t>Pedro177</t>
  </si>
  <si>
    <t>barcasport</t>
  </si>
  <si>
    <t>46285peym</t>
  </si>
  <si>
    <t>Xavi88</t>
  </si>
  <si>
    <t>shabahangco</t>
  </si>
  <si>
    <t>Reza.D</t>
  </si>
  <si>
    <t>پارسا-10</t>
  </si>
  <si>
    <t>barcelona2006</t>
  </si>
  <si>
    <t>h.d75</t>
  </si>
  <si>
    <t>amir-100</t>
  </si>
  <si>
    <t>MH_220</t>
  </si>
  <si>
    <t>Liliyan</t>
  </si>
  <si>
    <t>mahdi.replay</t>
  </si>
  <si>
    <t>AmiR__13</t>
  </si>
  <si>
    <t>fireman</t>
  </si>
  <si>
    <t>moza8</t>
  </si>
  <si>
    <t>FCB NO1</t>
  </si>
  <si>
    <t>Unique.Girl</t>
  </si>
  <si>
    <t>reallifeis360</t>
  </si>
  <si>
    <t>Barca_4_ever</t>
  </si>
  <si>
    <t>mr.azizi21@outlook.com</t>
  </si>
  <si>
    <t>Amirsharr</t>
  </si>
  <si>
    <t>armitaemami</t>
  </si>
  <si>
    <t>eeeee</t>
  </si>
  <si>
    <t>divaneye</t>
  </si>
  <si>
    <t>kamiba</t>
  </si>
  <si>
    <t>amirmortez</t>
  </si>
  <si>
    <t>sirsir</t>
  </si>
  <si>
    <t>اباذری</t>
  </si>
  <si>
    <t>M_Nevada</t>
  </si>
  <si>
    <t>edi4030</t>
  </si>
  <si>
    <t>amirabbas18fbi</t>
  </si>
  <si>
    <t>Ɗ£✘Ƭ£Ʀ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</si>
</sst>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14"/>
      <color theme="1"/>
      <name val="Candara"/>
      <family val="2"/>
    </font>
    <font>
      <b/>
      <sz val="14"/>
      <color theme="0"/>
      <name val="B Mitra"/>
      <charset val="178"/>
    </font>
    <font>
      <sz val="14"/>
      <color theme="1"/>
      <name val="B Mitra"/>
    </font>
    <font>
      <b/>
      <sz val="14"/>
      <color theme="0"/>
      <name val="B Mitra"/>
    </font>
    <font>
      <sz val="14"/>
      <color theme="1"/>
      <name val="Candara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9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ables/table1.xml><?xml version="1.0" encoding="utf-8"?>
<table xmlns="http://schemas.openxmlformats.org/spreadsheetml/2006/main" id="8" name="TotalPoints" displayName="TotalPoints" ref="A1:BK183" totalsRowShown="0" headerRowDxfId="670" dataDxfId="669">
  <autoFilter ref="A1:BK183"/>
  <sortState ref="A2:BK183">
    <sortCondition descending="1" ref="C1:C183"/>
  </sortState>
  <tableColumns count="63">
    <tableColumn id="2" name="کد کاربری" dataDxfId="668"/>
    <tableColumn id="3" name="نام کاربری" dataDxfId="667"/>
    <tableColumn id="7" name="مجموع امتیاز" dataDxfId="666">
      <calculatedColumnFormula xml:space="preserve"> SUM(TotalPoints[[#This Row],[دور 1]:[دور 60]])</calculatedColumnFormula>
    </tableColumn>
    <tableColumn id="4" name="دور 1" dataDxfId="665">
      <calculatedColumnFormula>IFERROR(VLOOKUP($A2,Round01[],5,FALSE), 0)</calculatedColumnFormula>
    </tableColumn>
    <tableColumn id="5" name="دور 2" dataDxfId="664">
      <calculatedColumnFormula>IFERROR(VLOOKUP($A2,Round02[],5,FALSE), 0)</calculatedColumnFormula>
    </tableColumn>
    <tableColumn id="6" name="دور 3" dataDxfId="663">
      <calculatedColumnFormula>IFERROR(VLOOKUP($A2,Round03[],5,FALSE), 0)</calculatedColumnFormula>
    </tableColumn>
    <tableColumn id="11" name="دور 4" dataDxfId="662">
      <calculatedColumnFormula>IFERROR(VLOOKUP($A2,Round04[],5,FALSE), 0)</calculatedColumnFormula>
    </tableColumn>
    <tableColumn id="12" name="دور 5" dataDxfId="661">
      <calculatedColumnFormula>IFERROR(VLOOKUP($A2,Round05[],5,FALSE), 0)</calculatedColumnFormula>
    </tableColumn>
    <tableColumn id="13" name="دور 6" dataDxfId="660">
      <calculatedColumnFormula>IFERROR(VLOOKUP($A2,Round06[],5,FALSE), 0)</calculatedColumnFormula>
    </tableColumn>
    <tableColumn id="14" name="دور 7" dataDxfId="659">
      <calculatedColumnFormula>IFERROR(VLOOKUP($A2,Round07[],5,FALSE), 0)</calculatedColumnFormula>
    </tableColumn>
    <tableColumn id="15" name="دور 8" dataDxfId="658">
      <calculatedColumnFormula>IFERROR(VLOOKUP($A2,Round08[],5,FALSE), 0)</calculatedColumnFormula>
    </tableColumn>
    <tableColumn id="16" name="دور 9" dataDxfId="657">
      <calculatedColumnFormula>IFERROR(VLOOKUP($A2,Round09[],5,FALSE), 0)</calculatedColumnFormula>
    </tableColumn>
    <tableColumn id="17" name="دور 10" dataDxfId="656">
      <calculatedColumnFormula>IFERROR(VLOOKUP($A2,Round10[],5,FALSE), 0)</calculatedColumnFormula>
    </tableColumn>
    <tableColumn id="18" name="دور 11" dataDxfId="655">
      <calculatedColumnFormula>IFERROR(VLOOKUP($A2,Round11[],5,FALSE), 0)</calculatedColumnFormula>
    </tableColumn>
    <tableColumn id="19" name="دور 12" dataDxfId="654">
      <calculatedColumnFormula>IFERROR(VLOOKUP($A2,Round12[],5,FALSE), 0)</calculatedColumnFormula>
    </tableColumn>
    <tableColumn id="20" name="دور 13" dataDxfId="653">
      <calculatedColumnFormula>IFERROR(VLOOKUP($A2,Round13[],5,FALSE), 0)</calculatedColumnFormula>
    </tableColumn>
    <tableColumn id="21" name="دور 14" dataDxfId="652">
      <calculatedColumnFormula>IFERROR(VLOOKUP($A2,Round14[],5,FALSE), 0)</calculatedColumnFormula>
    </tableColumn>
    <tableColumn id="22" name="دور 15" dataDxfId="651">
      <calculatedColumnFormula>IFERROR(VLOOKUP($A2,Round15[],5,FALSE), 0)</calculatedColumnFormula>
    </tableColumn>
    <tableColumn id="23" name="دور 16" dataDxfId="650">
      <calculatedColumnFormula>IFERROR(VLOOKUP($A2,Round16[],5,FALSE), 0)</calculatedColumnFormula>
    </tableColumn>
    <tableColumn id="24" name="دور 17" dataDxfId="649">
      <calculatedColumnFormula>IFERROR(VLOOKUP($A2,Round17[],5,FALSE), 0)</calculatedColumnFormula>
    </tableColumn>
    <tableColumn id="25" name="دور 18" dataDxfId="648">
      <calculatedColumnFormula>IFERROR(VLOOKUP($A2,Round18[],5,FALSE), 0)</calculatedColumnFormula>
    </tableColumn>
    <tableColumn id="26" name="دور 19" dataDxfId="647">
      <calculatedColumnFormula>IFERROR(VLOOKUP($A2,Round19[],5,FALSE), 0)</calculatedColumnFormula>
    </tableColumn>
    <tableColumn id="27" name="دور 20" dataDxfId="646">
      <calculatedColumnFormula>IFERROR(VLOOKUP($A2,Round20[],5,FALSE), 0)</calculatedColumnFormula>
    </tableColumn>
    <tableColumn id="28" name="دور 21" dataDxfId="645">
      <calculatedColumnFormula>IFERROR(VLOOKUP($A2,Round21[],5,FALSE), 0)</calculatedColumnFormula>
    </tableColumn>
    <tableColumn id="29" name="دور 22" dataDxfId="644">
      <calculatedColumnFormula>IFERROR(VLOOKUP($A2,Round22[],5,FALSE), 0)</calculatedColumnFormula>
    </tableColumn>
    <tableColumn id="30" name="دور 23" dataDxfId="643">
      <calculatedColumnFormula>IFERROR(VLOOKUP($A2,Round23[],5,FALSE), 0)</calculatedColumnFormula>
    </tableColumn>
    <tableColumn id="31" name="دور 24" dataDxfId="642">
      <calculatedColumnFormula>IFERROR(VLOOKUP($A2,Round24[],5,FALSE), 0)</calculatedColumnFormula>
    </tableColumn>
    <tableColumn id="32" name="دور 25" dataDxfId="641">
      <calculatedColumnFormula>IFERROR(VLOOKUP($A2,Round25[],5,FALSE), 0)</calculatedColumnFormula>
    </tableColumn>
    <tableColumn id="33" name="دور 26" dataDxfId="640">
      <calculatedColumnFormula>IFERROR(VLOOKUP($A2,Round26[],5,FALSE), 0)</calculatedColumnFormula>
    </tableColumn>
    <tableColumn id="34" name="دور 27" dataDxfId="639">
      <calculatedColumnFormula>IFERROR(VLOOKUP($A2,Round27[],5,FALSE), 0)</calculatedColumnFormula>
    </tableColumn>
    <tableColumn id="35" name="دور 28" dataDxfId="638">
      <calculatedColumnFormula>IFERROR(VLOOKUP($A2,Round28[],5,FALSE), 0)</calculatedColumnFormula>
    </tableColumn>
    <tableColumn id="36" name="دور 29" dataDxfId="637">
      <calculatedColumnFormula>IFERROR(VLOOKUP($A2,Round29[],5,FALSE), 0)</calculatedColumnFormula>
    </tableColumn>
    <tableColumn id="37" name="دور 30" dataDxfId="636">
      <calculatedColumnFormula>IFERROR(VLOOKUP($A2,Round30[],5,FALSE), 0)</calculatedColumnFormula>
    </tableColumn>
    <tableColumn id="38" name="دور 31" dataDxfId="635">
      <calculatedColumnFormula>IFERROR(VLOOKUP($A2,Round31[],5,FALSE), 0)</calculatedColumnFormula>
    </tableColumn>
    <tableColumn id="39" name="دور 32" dataDxfId="634">
      <calculatedColumnFormula>IFERROR(VLOOKUP($A2,Round32[],5,FALSE), 0)</calculatedColumnFormula>
    </tableColumn>
    <tableColumn id="40" name="دور 33" dataDxfId="633">
      <calculatedColumnFormula>IFERROR(VLOOKUP($A2,Round33[],5,FALSE), 0)</calculatedColumnFormula>
    </tableColumn>
    <tableColumn id="41" name="دور 34" dataDxfId="632">
      <calculatedColumnFormula>IFERROR(VLOOKUP($A2,Round34[],5,FALSE), 0)</calculatedColumnFormula>
    </tableColumn>
    <tableColumn id="42" name="دور 35" dataDxfId="631">
      <calculatedColumnFormula>IFERROR(VLOOKUP($A2,Round35[],5,FALSE), 0)</calculatedColumnFormula>
    </tableColumn>
    <tableColumn id="43" name="دور 36" dataDxfId="630">
      <calculatedColumnFormula>IFERROR(VLOOKUP($A2,Round36[],5,FALSE), 0)</calculatedColumnFormula>
    </tableColumn>
    <tableColumn id="44" name="دور 37" dataDxfId="629">
      <calculatedColumnFormula>IFERROR(VLOOKUP($A2,Round37[],5,FALSE), 0)</calculatedColumnFormula>
    </tableColumn>
    <tableColumn id="45" name="دور 38" dataDxfId="628">
      <calculatedColumnFormula>IFERROR(VLOOKUP($A2,Round38[],5,FALSE), 0)</calculatedColumnFormula>
    </tableColumn>
    <tableColumn id="46" name="دور 39" dataDxfId="627">
      <calculatedColumnFormula>IFERROR(VLOOKUP($A2,Round39[],5,FALSE), 0)</calculatedColumnFormula>
    </tableColumn>
    <tableColumn id="47" name="دور 40" dataDxfId="626">
      <calculatedColumnFormula>IFERROR(VLOOKUP($A2,Round40[],5,FALSE), 0)</calculatedColumnFormula>
    </tableColumn>
    <tableColumn id="48" name="دور 41" dataDxfId="625">
      <calculatedColumnFormula>IFERROR(VLOOKUP($A2,Round41[],5,FALSE), 0)</calculatedColumnFormula>
    </tableColumn>
    <tableColumn id="49" name="دور 42" dataDxfId="624">
      <calculatedColumnFormula>IFERROR(VLOOKUP($A2,Round42[],5,FALSE), 0)</calculatedColumnFormula>
    </tableColumn>
    <tableColumn id="50" name="دور 43" dataDxfId="623">
      <calculatedColumnFormula>IFERROR(VLOOKUP($A2,Round43[],5,FALSE), 0)</calculatedColumnFormula>
    </tableColumn>
    <tableColumn id="51" name="دور 44" dataDxfId="622">
      <calculatedColumnFormula>IFERROR(VLOOKUP($A2,Round44[],5,FALSE), 0)</calculatedColumnFormula>
    </tableColumn>
    <tableColumn id="52" name="دور 45" dataDxfId="621">
      <calculatedColumnFormula>IFERROR(VLOOKUP($A2,Round45[],5,FALSE), 0)</calculatedColumnFormula>
    </tableColumn>
    <tableColumn id="53" name="دور 46" dataDxfId="620">
      <calculatedColumnFormula>IFERROR(VLOOKUP($A2,Round46[],5,FALSE), 0)</calculatedColumnFormula>
    </tableColumn>
    <tableColumn id="54" name="دور 47" dataDxfId="619">
      <calculatedColumnFormula>IFERROR(VLOOKUP($A2,Round47[],5,FALSE), 0)</calculatedColumnFormula>
    </tableColumn>
    <tableColumn id="55" name="دور 48" dataDxfId="618">
      <calculatedColumnFormula>IFERROR(VLOOKUP($A2,Round48[],5,FALSE), 0)</calculatedColumnFormula>
    </tableColumn>
    <tableColumn id="56" name="دور 49" dataDxfId="617">
      <calculatedColumnFormula>IFERROR(VLOOKUP($A2,Round49[],5,FALSE), 0)</calculatedColumnFormula>
    </tableColumn>
    <tableColumn id="57" name="دور 50" dataDxfId="616">
      <calculatedColumnFormula>IFERROR(VLOOKUP($A2,Round50[],5,FALSE), 0)</calculatedColumnFormula>
    </tableColumn>
    <tableColumn id="58" name="دور 51" dataDxfId="615">
      <calculatedColumnFormula>IFERROR(VLOOKUP($A2,Round51[],5,FALSE), 0)</calculatedColumnFormula>
    </tableColumn>
    <tableColumn id="59" name="دور 52" dataDxfId="614">
      <calculatedColumnFormula>IFERROR(VLOOKUP($A2,Round52[],5,FALSE), 0)</calculatedColumnFormula>
    </tableColumn>
    <tableColumn id="60" name="دور 53" dataDxfId="613">
      <calculatedColumnFormula>IFERROR(VLOOKUP($A2,Round53[],5,FALSE), 0)</calculatedColumnFormula>
    </tableColumn>
    <tableColumn id="61" name="دور 54" dataDxfId="612">
      <calculatedColumnFormula>IFERROR(VLOOKUP($A2,Round54[],5,FALSE), 0)</calculatedColumnFormula>
    </tableColumn>
    <tableColumn id="62" name="دور 55" dataDxfId="611">
      <calculatedColumnFormula>IFERROR(VLOOKUP($A2,Round55[],5,FALSE), 0)</calculatedColumnFormula>
    </tableColumn>
    <tableColumn id="63" name="دور 56" dataDxfId="610">
      <calculatedColumnFormula>IFERROR(VLOOKUP($A2,Round56[],5,FALSE), 0)</calculatedColumnFormula>
    </tableColumn>
    <tableColumn id="64" name="دور 57" dataDxfId="609">
      <calculatedColumnFormula>IFERROR(VLOOKUP($A2,Round57[],5,FALSE), 0)</calculatedColumnFormula>
    </tableColumn>
    <tableColumn id="65" name="دور 58" dataDxfId="608">
      <calculatedColumnFormula>IFERROR(VLOOKUP($A2,Round58[],5,FALSE), 0)</calculatedColumnFormula>
    </tableColumn>
    <tableColumn id="66" name="دور 59" dataDxfId="607">
      <calculatedColumnFormula>IFERROR(VLOOKUP($A2,Round59[],5,FALSE), 0)</calculatedColumnFormula>
    </tableColumn>
    <tableColumn id="67" name="دور 60" dataDxfId="606">
      <calculatedColumnFormula>IFERROR(VLOOKUP($A2,Round60[],5,FALSE), 0)</calculatedColumnFormula>
    </tableColumn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id="10" name="Round09" displayName="Round09" ref="A1:E6" totalsRowShown="0" headerRowDxfId="369" dataDxfId="368">
  <autoFilter ref="A1:E6"/>
  <tableColumns count="5">
    <tableColumn id="2" name="کد کاربری" dataDxfId="367"/>
    <tableColumn id="4" name="امتیاز نتیجه" dataDxfId="366"/>
    <tableColumn id="5" name="امتیاز گلزنان" dataDxfId="365"/>
    <tableColumn id="6" name="امتیاز پاس گل" dataDxfId="364"/>
    <tableColumn id="7" name="مجموع امتیاز" dataDxfId="363">
      <calculatedColumnFormula xml:space="preserve"> SUM(Round09[[#This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Round10" displayName="Round10" ref="A1:E6" totalsRowShown="0" headerRowDxfId="362" dataDxfId="361">
  <autoFilter ref="A1:E6"/>
  <tableColumns count="5">
    <tableColumn id="2" name="کد کاربری" dataDxfId="360"/>
    <tableColumn id="4" name="امتیاز نتیجه" dataDxfId="359"/>
    <tableColumn id="5" name="امتیاز گلزنان" dataDxfId="358"/>
    <tableColumn id="6" name="امتیاز پاس گل" dataDxfId="357"/>
    <tableColumn id="7" name="مجموع امتیاز" dataDxfId="356">
      <calculatedColumnFormula xml:space="preserve"> SUM(Round10[[#This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Round11" displayName="Round11" ref="A1:E6" totalsRowShown="0" headerRowDxfId="355" dataDxfId="354">
  <autoFilter ref="A1:E6"/>
  <tableColumns count="5">
    <tableColumn id="2" name="کد کاربری" dataDxfId="353"/>
    <tableColumn id="4" name="امتیاز نتیجه" dataDxfId="352"/>
    <tableColumn id="5" name="امتیاز گلزنان" dataDxfId="351"/>
    <tableColumn id="6" name="امتیاز پاس گل" dataDxfId="350"/>
    <tableColumn id="7" name="مجموع امتیاز" dataDxfId="349">
      <calculatedColumnFormula xml:space="preserve"> SUM(Round11[[#This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Round12" displayName="Round12" ref="A1:E6" totalsRowShown="0" headerRowDxfId="348" dataDxfId="347">
  <autoFilter ref="A1:E6"/>
  <tableColumns count="5">
    <tableColumn id="2" name="کد کاربری" dataDxfId="346"/>
    <tableColumn id="4" name="امتیاز نتیجه" dataDxfId="345"/>
    <tableColumn id="5" name="امتیاز گلزنان" dataDxfId="344"/>
    <tableColumn id="6" name="امتیاز پاس گل" dataDxfId="343"/>
    <tableColumn id="7" name="مجموع امتیاز" dataDxfId="342">
      <calculatedColumnFormula xml:space="preserve"> SUM(Round12[[#This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Round13" displayName="Round13" ref="A1:E6" totalsRowShown="0" headerRowDxfId="341" dataDxfId="340">
  <autoFilter ref="A1:E6"/>
  <tableColumns count="5">
    <tableColumn id="2" name="کد کاربری" dataDxfId="339"/>
    <tableColumn id="4" name="امتیاز نتیجه" dataDxfId="338"/>
    <tableColumn id="5" name="امتیاز گلزنان" dataDxfId="337"/>
    <tableColumn id="6" name="امتیاز پاس گل" dataDxfId="336"/>
    <tableColumn id="7" name="مجموع امتیاز" dataDxfId="335">
      <calculatedColumnFormula xml:space="preserve"> SUM(Round13[[#This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Round14" displayName="Round14" ref="A1:E6" totalsRowShown="0" headerRowDxfId="334" dataDxfId="333">
  <autoFilter ref="A1:E6"/>
  <tableColumns count="5">
    <tableColumn id="2" name="کد کاربری" dataDxfId="332"/>
    <tableColumn id="4" name="امتیاز نتیجه" dataDxfId="331"/>
    <tableColumn id="5" name="امتیاز گلزنان" dataDxfId="330"/>
    <tableColumn id="6" name="امتیاز پاس گل" dataDxfId="329"/>
    <tableColumn id="7" name="مجموع امتیاز" dataDxfId="328">
      <calculatedColumnFormula xml:space="preserve"> SUM(Round14[[#This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Round15" displayName="Round15" ref="A1:E6" totalsRowShown="0" headerRowDxfId="327" dataDxfId="326">
  <autoFilter ref="A1:E6"/>
  <tableColumns count="5">
    <tableColumn id="2" name="کد کاربری" dataDxfId="325"/>
    <tableColumn id="4" name="امتیاز نتیجه" dataDxfId="324"/>
    <tableColumn id="5" name="امتیاز گلزنان" dataDxfId="323"/>
    <tableColumn id="6" name="امتیاز پاس گل" dataDxfId="322"/>
    <tableColumn id="7" name="مجموع امتیاز" dataDxfId="321">
      <calculatedColumnFormula xml:space="preserve"> SUM(Round15[[#This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Round16" displayName="Round16" ref="A1:E6" totalsRowShown="0" headerRowDxfId="320" dataDxfId="319">
  <autoFilter ref="A1:E6"/>
  <tableColumns count="5">
    <tableColumn id="2" name="کد کاربری" dataDxfId="318"/>
    <tableColumn id="4" name="امتیاز نتیجه" dataDxfId="317"/>
    <tableColumn id="5" name="امتیاز گلزنان" dataDxfId="316"/>
    <tableColumn id="6" name="امتیاز پاس گل" dataDxfId="315"/>
    <tableColumn id="7" name="مجموع امتیاز" dataDxfId="314">
      <calculatedColumnFormula xml:space="preserve"> SUM(Round16[[#This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Round17" displayName="Round17" ref="A1:E6" totalsRowShown="0" headerRowDxfId="313" dataDxfId="312">
  <autoFilter ref="A1:E6"/>
  <tableColumns count="5">
    <tableColumn id="2" name="کد کاربری" dataDxfId="311"/>
    <tableColumn id="4" name="امتیاز نتیجه" dataDxfId="310"/>
    <tableColumn id="5" name="امتیاز گلزنان" dataDxfId="309"/>
    <tableColumn id="6" name="امتیاز پاس گل" dataDxfId="308"/>
    <tableColumn id="7" name="مجموع امتیاز" dataDxfId="307">
      <calculatedColumnFormula xml:space="preserve"> SUM(Round17[[#This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Round18" displayName="Round18" ref="A1:E6" totalsRowShown="0" headerRowDxfId="306" dataDxfId="305">
  <autoFilter ref="A1:E6"/>
  <tableColumns count="5">
    <tableColumn id="2" name="کد کاربری" dataDxfId="304"/>
    <tableColumn id="4" name="امتیاز نتیجه" dataDxfId="303"/>
    <tableColumn id="5" name="امتیاز گلزنان" dataDxfId="302"/>
    <tableColumn id="6" name="امتیاز پاس گل" dataDxfId="301"/>
    <tableColumn id="7" name="مجموع امتیاز" dataDxfId="300">
      <calculatedColumnFormula xml:space="preserve"> SUM(Round18[[#This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Round01" displayName="Round01" ref="A1:E95" totalsRowCount="1" headerRowDxfId="454" dataDxfId="453">
  <autoFilter ref="A1:E94"/>
  <sortState ref="A2:E94">
    <sortCondition descending="1" ref="E1:E94"/>
  </sortState>
  <tableColumns count="5">
    <tableColumn id="2" name="کد کاربری" totalsRowLabel="میانگین" dataDxfId="452" totalsRowDxfId="451"/>
    <tableColumn id="4" name="امتیاز نتیجه" dataDxfId="450" totalsRowDxfId="449"/>
    <tableColumn id="5" name="امتیاز گلزنان" dataDxfId="448" totalsRowDxfId="447"/>
    <tableColumn id="6" name="امتیاز پاس گل" dataDxfId="446" totalsRowDxfId="445"/>
    <tableColumn id="7" name="مجموع امتیاز" totalsRowFunction="average" dataDxfId="444" totalsRowDxfId="443">
      <calculatedColumnFormula xml:space="preserve"> SUM(Round01[[#This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Round19" displayName="Round19" ref="A1:E6" totalsRowShown="0" headerRowDxfId="299" dataDxfId="298">
  <autoFilter ref="A1:E6"/>
  <tableColumns count="5">
    <tableColumn id="2" name="کد کاربری" dataDxfId="297"/>
    <tableColumn id="4" name="امتیاز نتیجه" dataDxfId="296"/>
    <tableColumn id="5" name="امتیاز گلزنان" dataDxfId="295"/>
    <tableColumn id="6" name="امتیاز پاس گل" dataDxfId="294"/>
    <tableColumn id="7" name="مجموع امتیاز" dataDxfId="293">
      <calculatedColumnFormula xml:space="preserve"> SUM(Round19[[#This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Round20" displayName="Round20" ref="A1:E6" totalsRowShown="0" headerRowDxfId="292" dataDxfId="291">
  <autoFilter ref="A1:E6"/>
  <tableColumns count="5">
    <tableColumn id="2" name="کد کاربری" dataDxfId="290"/>
    <tableColumn id="4" name="امتیاز نتیجه" dataDxfId="289"/>
    <tableColumn id="5" name="امتیاز گلزنان" dataDxfId="288"/>
    <tableColumn id="6" name="امتیاز پاس گل" dataDxfId="287"/>
    <tableColumn id="7" name="مجموع امتیاز" dataDxfId="286">
      <calculatedColumnFormula xml:space="preserve"> SUM(Round20[[#This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Round21" displayName="Round21" ref="A1:E6" totalsRowShown="0" headerRowDxfId="285" dataDxfId="284">
  <autoFilter ref="A1:E6"/>
  <tableColumns count="5">
    <tableColumn id="2" name="کد کاربری" dataDxfId="283"/>
    <tableColumn id="4" name="امتیاز نتیجه" dataDxfId="282"/>
    <tableColumn id="5" name="امتیاز گلزنان" dataDxfId="281"/>
    <tableColumn id="6" name="امتیاز پاس گل" dataDxfId="280"/>
    <tableColumn id="7" name="مجموع امتیاز" dataDxfId="279">
      <calculatedColumnFormula xml:space="preserve"> SUM(Round21[[#This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Round22" displayName="Round22" ref="A1:E6" totalsRowShown="0" headerRowDxfId="278" dataDxfId="277">
  <autoFilter ref="A1:E6"/>
  <tableColumns count="5">
    <tableColumn id="2" name="کد کاربری" dataDxfId="276"/>
    <tableColumn id="4" name="امتیاز نتیجه" dataDxfId="275"/>
    <tableColumn id="5" name="امتیاز گلزنان" dataDxfId="274"/>
    <tableColumn id="6" name="امتیاز پاس گل" dataDxfId="273"/>
    <tableColumn id="7" name="مجموع امتیاز" dataDxfId="272">
      <calculatedColumnFormula xml:space="preserve"> SUM(Round22[[#This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Round23" displayName="Round23" ref="A1:E6" totalsRowShown="0" headerRowDxfId="271" dataDxfId="270">
  <autoFilter ref="A1:E6"/>
  <tableColumns count="5">
    <tableColumn id="2" name="کد کاربری" dataDxfId="269"/>
    <tableColumn id="4" name="امتیاز نتیجه" dataDxfId="268"/>
    <tableColumn id="5" name="امتیاز گلزنان" dataDxfId="267"/>
    <tableColumn id="6" name="امتیاز پاس گل" dataDxfId="266"/>
    <tableColumn id="7" name="مجموع امتیاز" dataDxfId="265">
      <calculatedColumnFormula xml:space="preserve"> SUM(Round23[[#This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Round24" displayName="Round24" ref="A1:E6" totalsRowShown="0" headerRowDxfId="264" dataDxfId="263">
  <autoFilter ref="A1:E6"/>
  <tableColumns count="5">
    <tableColumn id="2" name="کد کاربری" dataDxfId="262"/>
    <tableColumn id="4" name="امتیاز نتیجه" dataDxfId="261"/>
    <tableColumn id="5" name="امتیاز گلزنان" dataDxfId="260"/>
    <tableColumn id="6" name="امتیاز پاس گل" dataDxfId="259"/>
    <tableColumn id="7" name="مجموع امتیاز" dataDxfId="258">
      <calculatedColumnFormula xml:space="preserve"> SUM(Round24[[#This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Round25" displayName="Round25" ref="A1:E6" totalsRowShown="0" headerRowDxfId="257" dataDxfId="256">
  <autoFilter ref="A1:E6"/>
  <tableColumns count="5">
    <tableColumn id="2" name="کد کاربری" dataDxfId="255"/>
    <tableColumn id="4" name="امتیاز نتیجه" dataDxfId="254"/>
    <tableColumn id="5" name="امتیاز گلزنان" dataDxfId="253"/>
    <tableColumn id="6" name="امتیاز پاس گل" dataDxfId="252"/>
    <tableColumn id="7" name="مجموع امتیاز" dataDxfId="251">
      <calculatedColumnFormula xml:space="preserve"> SUM(Round25[[#This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Round26" displayName="Round26" ref="A1:E6" totalsRowShown="0" headerRowDxfId="250" dataDxfId="249">
  <autoFilter ref="A1:E6"/>
  <tableColumns count="5">
    <tableColumn id="2" name="کد کاربری" dataDxfId="248"/>
    <tableColumn id="4" name="امتیاز نتیجه" dataDxfId="247"/>
    <tableColumn id="5" name="امتیاز گلزنان" dataDxfId="246"/>
    <tableColumn id="6" name="امتیاز پاس گل" dataDxfId="245"/>
    <tableColumn id="7" name="مجموع امتیاز" dataDxfId="244">
      <calculatedColumnFormula xml:space="preserve"> SUM(Round26[[#This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Round27" displayName="Round27" ref="A1:E6" totalsRowShown="0" headerRowDxfId="243" dataDxfId="242">
  <autoFilter ref="A1:E6"/>
  <tableColumns count="5">
    <tableColumn id="2" name="کد کاربری" dataDxfId="241"/>
    <tableColumn id="4" name="امتیاز نتیجه" dataDxfId="240"/>
    <tableColumn id="5" name="امتیاز گلزنان" dataDxfId="239"/>
    <tableColumn id="6" name="امتیاز پاس گل" dataDxfId="238"/>
    <tableColumn id="7" name="مجموع امتیاز" dataDxfId="237">
      <calculatedColumnFormula xml:space="preserve"> SUM(Round27[[#This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Round28" displayName="Round28" ref="A1:E6" totalsRowShown="0" headerRowDxfId="236" dataDxfId="235">
  <autoFilter ref="A1:E6"/>
  <tableColumns count="5">
    <tableColumn id="2" name="کد کاربری" dataDxfId="234"/>
    <tableColumn id="4" name="امتیاز نتیجه" dataDxfId="233"/>
    <tableColumn id="5" name="امتیاز گلزنان" dataDxfId="232"/>
    <tableColumn id="6" name="امتیاز پاس گل" dataDxfId="231"/>
    <tableColumn id="7" name="مجموع امتیاز" dataDxfId="230">
      <calculatedColumnFormula xml:space="preserve"> SUM(Round28[[#This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Round02" displayName="Round02" ref="A1:E83" totalsRowCount="1" headerRowDxfId="440" dataDxfId="439">
  <autoFilter ref="A1:E82"/>
  <tableColumns count="5">
    <tableColumn id="2" name="کد کاربری" totalsRowLabel="میانگین" dataDxfId="438" totalsRowDxfId="437"/>
    <tableColumn id="4" name="امتیاز نتیجه" dataDxfId="436" totalsRowDxfId="435"/>
    <tableColumn id="5" name="امتیاز گلزنان" dataDxfId="434" totalsRowDxfId="433"/>
    <tableColumn id="6" name="امتیاز پاس گل" dataDxfId="432" totalsRowDxfId="431"/>
    <tableColumn id="7" name="مجموع امتیاز" totalsRowFunction="average" dataDxfId="430" totalsRowDxfId="429">
      <calculatedColumnFormula xml:space="preserve"> SUM(Round02[[#This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Round29" displayName="Round29" ref="A1:E6" totalsRowShown="0" headerRowDxfId="229" dataDxfId="228">
  <autoFilter ref="A1:E6"/>
  <tableColumns count="5">
    <tableColumn id="2" name="کد کاربری" dataDxfId="227"/>
    <tableColumn id="4" name="امتیاز نتیجه" dataDxfId="226"/>
    <tableColumn id="5" name="امتیاز گلزنان" dataDxfId="225"/>
    <tableColumn id="6" name="امتیاز پاس گل" dataDxfId="224"/>
    <tableColumn id="7" name="مجموع امتیاز" dataDxfId="223">
      <calculatedColumnFormula xml:space="preserve"> SUM(Round29[[#This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1" name="Round30" displayName="Round30" ref="A1:E6" totalsRowShown="0" headerRowDxfId="222" dataDxfId="221">
  <autoFilter ref="A1:E6"/>
  <tableColumns count="5">
    <tableColumn id="2" name="کد کاربری" dataDxfId="220"/>
    <tableColumn id="4" name="امتیاز نتیجه" dataDxfId="219"/>
    <tableColumn id="5" name="امتیاز گلزنان" dataDxfId="218"/>
    <tableColumn id="6" name="امتیاز پاس گل" dataDxfId="217"/>
    <tableColumn id="7" name="مجموع امتیاز" dataDxfId="216">
      <calculatedColumnFormula xml:space="preserve"> SUM(Round30[[#This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Round31" displayName="Round31" ref="A1:E6" totalsRowShown="0" headerRowDxfId="215" dataDxfId="214">
  <autoFilter ref="A1:E6"/>
  <tableColumns count="5">
    <tableColumn id="2" name="کد کاربری" dataDxfId="213"/>
    <tableColumn id="4" name="امتیاز نتیجه" dataDxfId="212"/>
    <tableColumn id="5" name="امتیاز گلزنان" dataDxfId="211"/>
    <tableColumn id="6" name="امتیاز پاس گل" dataDxfId="210"/>
    <tableColumn id="7" name="مجموع امتیاز" dataDxfId="209">
      <calculatedColumnFormula xml:space="preserve"> SUM(Round31[[#This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Round32" displayName="Round32" ref="A1:E6" totalsRowShown="0" headerRowDxfId="208" dataDxfId="207">
  <autoFilter ref="A1:E6"/>
  <tableColumns count="5">
    <tableColumn id="2" name="کد کاربری" dataDxfId="206"/>
    <tableColumn id="4" name="امتیاز نتیجه" dataDxfId="205"/>
    <tableColumn id="5" name="امتیاز گلزنان" dataDxfId="204"/>
    <tableColumn id="6" name="امتیاز پاس گل" dataDxfId="203"/>
    <tableColumn id="7" name="مجموع امتیاز" dataDxfId="202">
      <calculatedColumnFormula xml:space="preserve"> SUM(Round32[[#This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Round33" displayName="Round33" ref="A1:E6" totalsRowShown="0" headerRowDxfId="201" dataDxfId="200">
  <autoFilter ref="A1:E6"/>
  <tableColumns count="5">
    <tableColumn id="2" name="کد کاربری" dataDxfId="199"/>
    <tableColumn id="4" name="امتیاز نتیجه" dataDxfId="198"/>
    <tableColumn id="5" name="امتیاز گلزنان" dataDxfId="197"/>
    <tableColumn id="6" name="امتیاز پاس گل" dataDxfId="196"/>
    <tableColumn id="7" name="مجموع امتیاز" dataDxfId="195">
      <calculatedColumnFormula xml:space="preserve"> SUM(Round33[[#This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5" name="Round34" displayName="Round34" ref="A1:E6" totalsRowShown="0" headerRowDxfId="194" dataDxfId="193">
  <autoFilter ref="A1:E6"/>
  <tableColumns count="5">
    <tableColumn id="2" name="کد کاربری" dataDxfId="192"/>
    <tableColumn id="4" name="امتیاز نتیجه" dataDxfId="191"/>
    <tableColumn id="5" name="امتیاز گلزنان" dataDxfId="190"/>
    <tableColumn id="6" name="امتیاز پاس گل" dataDxfId="189"/>
    <tableColumn id="7" name="مجموع امتیاز" dataDxfId="188">
      <calculatedColumnFormula xml:space="preserve"> SUM(Round34[[#This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Round35" displayName="Round35" ref="A1:E6" totalsRowShown="0" headerRowDxfId="187" dataDxfId="186">
  <autoFilter ref="A1:E6"/>
  <tableColumns count="5">
    <tableColumn id="2" name="کد کاربری" dataDxfId="185"/>
    <tableColumn id="4" name="امتیاز نتیجه" dataDxfId="184"/>
    <tableColumn id="5" name="امتیاز گلزنان" dataDxfId="183"/>
    <tableColumn id="6" name="امتیاز پاس گل" dataDxfId="182"/>
    <tableColumn id="7" name="مجموع امتیاز" dataDxfId="181">
      <calculatedColumnFormula xml:space="preserve"> SUM(Round35[[#This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Round36" displayName="Round36" ref="A1:E6" totalsRowShown="0" headerRowDxfId="180" dataDxfId="179">
  <autoFilter ref="A1:E6"/>
  <tableColumns count="5">
    <tableColumn id="2" name="کد کاربری" dataDxfId="178"/>
    <tableColumn id="4" name="امتیاز نتیجه" dataDxfId="177"/>
    <tableColumn id="5" name="امتیاز گلزنان" dataDxfId="176"/>
    <tableColumn id="6" name="امتیاز پاس گل" dataDxfId="175"/>
    <tableColumn id="7" name="مجموع امتیاز" dataDxfId="174">
      <calculatedColumnFormula xml:space="preserve"> SUM(Round36[[#This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Round37" displayName="Round37" ref="A1:E6" totalsRowShown="0" headerRowDxfId="173" dataDxfId="172">
  <autoFilter ref="A1:E6"/>
  <tableColumns count="5">
    <tableColumn id="2" name="کد کاربری" dataDxfId="171"/>
    <tableColumn id="4" name="امتیاز نتیجه" dataDxfId="170"/>
    <tableColumn id="5" name="امتیاز گلزنان" dataDxfId="169"/>
    <tableColumn id="6" name="امتیاز پاس گل" dataDxfId="168"/>
    <tableColumn id="7" name="مجموع امتیاز" dataDxfId="167">
      <calculatedColumnFormula xml:space="preserve"> SUM(Round37[[#This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id="39" name="Round38" displayName="Round38" ref="A1:E6" totalsRowShown="0" headerRowDxfId="166" dataDxfId="165">
  <autoFilter ref="A1:E6"/>
  <tableColumns count="5">
    <tableColumn id="2" name="کد کاربری" dataDxfId="164"/>
    <tableColumn id="4" name="امتیاز نتیجه" dataDxfId="163"/>
    <tableColumn id="5" name="امتیاز گلزنان" dataDxfId="162"/>
    <tableColumn id="6" name="امتیاز پاس گل" dataDxfId="161"/>
    <tableColumn id="7" name="مجموع امتیاز" dataDxfId="160">
      <calculatedColumnFormula xml:space="preserve"> SUM(Round38[[#This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Round03" displayName="Round03" ref="A1:E58" totalsRowCount="1" headerRowDxfId="427" dataDxfId="426">
  <autoFilter ref="A1:E57"/>
  <sortState ref="A2:E57">
    <sortCondition descending="1" ref="E1:E57"/>
  </sortState>
  <tableColumns count="5">
    <tableColumn id="2" name="کد کاربری" totalsRowLabel="میانگین" dataDxfId="425" totalsRowDxfId="424"/>
    <tableColumn id="4" name="امتیاز نتیجه" dataDxfId="423" totalsRowDxfId="422"/>
    <tableColumn id="5" name="امتیاز گلزنان" dataDxfId="421" totalsRowDxfId="420"/>
    <tableColumn id="6" name="امتیاز پاس گل" dataDxfId="419" totalsRowDxfId="418"/>
    <tableColumn id="7" name="مجموع امتیاز" totalsRowFunction="average" dataDxfId="417" totalsRowDxfId="416">
      <calculatedColumnFormula xml:space="preserve"> SUM(Round03[[#This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Round39" displayName="Round39" ref="A1:E6" totalsRowShown="0" headerRowDxfId="159" dataDxfId="158">
  <autoFilter ref="A1:E6"/>
  <tableColumns count="5">
    <tableColumn id="2" name="کد کاربری" dataDxfId="157"/>
    <tableColumn id="4" name="امتیاز نتیجه" dataDxfId="156"/>
    <tableColumn id="5" name="امتیاز گلزنان" dataDxfId="155"/>
    <tableColumn id="6" name="امتیاز پاس گل" dataDxfId="154"/>
    <tableColumn id="7" name="مجموع امتیاز" dataDxfId="153">
      <calculatedColumnFormula xml:space="preserve"> SUM(Round39[[#This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Round40" displayName="Round40" ref="A1:E6" totalsRowShown="0" headerRowDxfId="152" dataDxfId="151">
  <autoFilter ref="A1:E6"/>
  <tableColumns count="5">
    <tableColumn id="2" name="کد کاربری" dataDxfId="150"/>
    <tableColumn id="4" name="امتیاز نتیجه" dataDxfId="149"/>
    <tableColumn id="5" name="امتیاز گلزنان" dataDxfId="148"/>
    <tableColumn id="6" name="امتیاز پاس گل" dataDxfId="147"/>
    <tableColumn id="7" name="مجموع امتیاز" dataDxfId="146">
      <calculatedColumnFormula xml:space="preserve"> SUM(Round40[[#This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Round41" displayName="Round41" ref="A1:E6" totalsRowShown="0" headerRowDxfId="145" dataDxfId="144">
  <autoFilter ref="A1:E6"/>
  <tableColumns count="5">
    <tableColumn id="2" name="کد کاربری" dataDxfId="143"/>
    <tableColumn id="4" name="امتیاز نتیجه" dataDxfId="142"/>
    <tableColumn id="5" name="امتیاز گلزنان" dataDxfId="141"/>
    <tableColumn id="6" name="امتیاز پاس گل" dataDxfId="140"/>
    <tableColumn id="7" name="مجموع امتیاز" dataDxfId="139">
      <calculatedColumnFormula xml:space="preserve"> SUM(Round41[[#This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43" name="Round42" displayName="Round42" ref="A1:E6" totalsRowShown="0" headerRowDxfId="138" dataDxfId="137">
  <autoFilter ref="A1:E6"/>
  <tableColumns count="5">
    <tableColumn id="2" name="کد کاربری" dataDxfId="136"/>
    <tableColumn id="4" name="امتیاز نتیجه" dataDxfId="135"/>
    <tableColumn id="5" name="امتیاز گلزنان" dataDxfId="134"/>
    <tableColumn id="6" name="امتیاز پاس گل" dataDxfId="133"/>
    <tableColumn id="7" name="مجموع امتیاز" dataDxfId="132">
      <calculatedColumnFormula xml:space="preserve"> SUM(Round42[[#This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Round43" displayName="Round43" ref="A1:E6" totalsRowShown="0" headerRowDxfId="131" dataDxfId="130">
  <autoFilter ref="A1:E6"/>
  <tableColumns count="5">
    <tableColumn id="2" name="کد کاربری" dataDxfId="129"/>
    <tableColumn id="4" name="امتیاز نتیجه" dataDxfId="128"/>
    <tableColumn id="5" name="امتیاز گلزنان" dataDxfId="127"/>
    <tableColumn id="6" name="امتیاز پاس گل" dataDxfId="126"/>
    <tableColumn id="7" name="مجموع امتیاز" dataDxfId="125">
      <calculatedColumnFormula xml:space="preserve"> SUM(Round43[[#This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Round44" displayName="Round44" ref="A1:E6" totalsRowShown="0" headerRowDxfId="124" dataDxfId="123">
  <autoFilter ref="A1:E6"/>
  <tableColumns count="5">
    <tableColumn id="2" name="کد کاربری" dataDxfId="122"/>
    <tableColumn id="4" name="امتیاز نتیجه" dataDxfId="121"/>
    <tableColumn id="5" name="امتیاز گلزنان" dataDxfId="120"/>
    <tableColumn id="6" name="امتیاز پاس گل" dataDxfId="119"/>
    <tableColumn id="7" name="مجموع امتیاز" dataDxfId="118">
      <calculatedColumnFormula xml:space="preserve"> SUM(Round44[[#This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Round45" displayName="Round45" ref="A1:E6" totalsRowShown="0" headerRowDxfId="117" dataDxfId="116">
  <autoFilter ref="A1:E6"/>
  <tableColumns count="5">
    <tableColumn id="2" name="کد کاربری" dataDxfId="115"/>
    <tableColumn id="4" name="امتیاز نتیجه" dataDxfId="114"/>
    <tableColumn id="5" name="امتیاز گلزنان" dataDxfId="113"/>
    <tableColumn id="6" name="امتیاز پاس گل" dataDxfId="112"/>
    <tableColumn id="7" name="مجموع امتیاز" dataDxfId="111">
      <calculatedColumnFormula xml:space="preserve"> SUM(Round45[[#This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id="47" name="Round46" displayName="Round46" ref="A1:E6" totalsRowShown="0" headerRowDxfId="110" dataDxfId="109">
  <autoFilter ref="A1:E6"/>
  <tableColumns count="5">
    <tableColumn id="2" name="کد کاربری" dataDxfId="108"/>
    <tableColumn id="4" name="امتیاز نتیجه" dataDxfId="107"/>
    <tableColumn id="5" name="امتیاز گلزنان" dataDxfId="106"/>
    <tableColumn id="6" name="امتیاز پاس گل" dataDxfId="105"/>
    <tableColumn id="7" name="مجموع امتیاز" dataDxfId="104">
      <calculatedColumnFormula xml:space="preserve"> SUM(Round46[[#This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Round47" displayName="Round47" ref="A1:E6" totalsRowShown="0" headerRowDxfId="103" dataDxfId="102">
  <autoFilter ref="A1:E6"/>
  <tableColumns count="5">
    <tableColumn id="2" name="کد کاربری" dataDxfId="101"/>
    <tableColumn id="4" name="امتیاز نتیجه" dataDxfId="100"/>
    <tableColumn id="5" name="امتیاز گلزنان" dataDxfId="99"/>
    <tableColumn id="6" name="امتیاز پاس گل" dataDxfId="98"/>
    <tableColumn id="7" name="مجموع امتیاز" dataDxfId="97">
      <calculatedColumnFormula xml:space="preserve"> SUM(Round47[[#This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Round48" displayName="Round48" ref="A1:E6" totalsRowShown="0" headerRowDxfId="96" dataDxfId="95">
  <autoFilter ref="A1:E6"/>
  <tableColumns count="5">
    <tableColumn id="2" name="کد کاربری" dataDxfId="94"/>
    <tableColumn id="4" name="امتیاز نتیجه" dataDxfId="93"/>
    <tableColumn id="5" name="امتیاز گلزنان" dataDxfId="92"/>
    <tableColumn id="6" name="امتیاز پاس گل" dataDxfId="91"/>
    <tableColumn id="7" name="مجموع امتیاز" dataDxfId="90">
      <calculatedColumnFormula xml:space="preserve"> SUM(Round48[[#This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Round04" displayName="Round04" ref="A1:E70" totalsRowShown="0" headerRowDxfId="411" dataDxfId="410">
  <autoFilter ref="A1:E70"/>
  <sortState ref="A2:E70">
    <sortCondition descending="1" ref="E1:E70"/>
  </sortState>
  <tableColumns count="5">
    <tableColumn id="2" name="کد کاربری" dataDxfId="409"/>
    <tableColumn id="4" name="امتیاز نتیجه" dataDxfId="408"/>
    <tableColumn id="5" name="امتیاز گلزنان" dataDxfId="407"/>
    <tableColumn id="6" name="امتیاز پاس گل" dataDxfId="406"/>
    <tableColumn id="7" name="مجموع امتیاز" dataDxfId="405">
      <calculatedColumnFormula xml:space="preserve"> SUM(Round04[[#This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Round49" displayName="Round49" ref="A1:E6" totalsRowShown="0" headerRowDxfId="89" dataDxfId="88">
  <autoFilter ref="A1:E6"/>
  <tableColumns count="5">
    <tableColumn id="2" name="کد کاربری" dataDxfId="87"/>
    <tableColumn id="4" name="امتیاز نتیجه" dataDxfId="86"/>
    <tableColumn id="5" name="امتیاز گلزنان" dataDxfId="85"/>
    <tableColumn id="6" name="امتیاز پاس گل" dataDxfId="84"/>
    <tableColumn id="7" name="مجموع امتیاز" dataDxfId="83">
      <calculatedColumnFormula xml:space="preserve"> SUM(Round49[[#This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id="51" name="Round50" displayName="Round50" ref="A1:E6" totalsRowShown="0" headerRowDxfId="82" dataDxfId="81">
  <autoFilter ref="A1:E6"/>
  <tableColumns count="5">
    <tableColumn id="2" name="کد کاربری" dataDxfId="80"/>
    <tableColumn id="4" name="امتیاز نتیجه" dataDxfId="79"/>
    <tableColumn id="5" name="امتیاز گلزنان" dataDxfId="78"/>
    <tableColumn id="6" name="امتیاز پاس گل" dataDxfId="77"/>
    <tableColumn id="7" name="مجموع امتیاز" dataDxfId="76">
      <calculatedColumnFormula xml:space="preserve"> SUM(Round50[[#This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Round51" displayName="Round51" ref="A1:E6" totalsRowShown="0" headerRowDxfId="75" dataDxfId="74">
  <autoFilter ref="A1:E6"/>
  <tableColumns count="5">
    <tableColumn id="2" name="کد کاربری" dataDxfId="73"/>
    <tableColumn id="4" name="امتیاز نتیجه" dataDxfId="72"/>
    <tableColumn id="5" name="امتیاز گلزنان" dataDxfId="71"/>
    <tableColumn id="6" name="امتیاز پاس گل" dataDxfId="70"/>
    <tableColumn id="7" name="مجموع امتیاز" dataDxfId="69">
      <calculatedColumnFormula xml:space="preserve"> SUM(Round51[[#This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Round52" displayName="Round52" ref="A1:E6" totalsRowShown="0" headerRowDxfId="68" dataDxfId="67">
  <autoFilter ref="A1:E6"/>
  <tableColumns count="5">
    <tableColumn id="2" name="کد کاربری" dataDxfId="66"/>
    <tableColumn id="4" name="امتیاز نتیجه" dataDxfId="65"/>
    <tableColumn id="5" name="امتیاز گلزنان" dataDxfId="64"/>
    <tableColumn id="6" name="امتیاز پاس گل" dataDxfId="63"/>
    <tableColumn id="7" name="مجموع امتیاز" dataDxfId="62">
      <calculatedColumnFormula xml:space="preserve"> SUM(Round52[[#This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Round53" displayName="Round53" ref="A1:E6" totalsRowShown="0" headerRowDxfId="61" dataDxfId="60">
  <autoFilter ref="A1:E6"/>
  <tableColumns count="5">
    <tableColumn id="2" name="کد کاربری" dataDxfId="59"/>
    <tableColumn id="4" name="امتیاز نتیجه" dataDxfId="58"/>
    <tableColumn id="5" name="امتیاز گلزنان" dataDxfId="57"/>
    <tableColumn id="6" name="امتیاز پاس گل" dataDxfId="56"/>
    <tableColumn id="7" name="مجموع امتیاز" dataDxfId="55">
      <calculatedColumnFormula xml:space="preserve"> SUM(Round53[[#This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id="55" name="Round54" displayName="Round54" ref="A1:E6" totalsRowShown="0" headerRowDxfId="54" dataDxfId="53">
  <autoFilter ref="A1:E6"/>
  <tableColumns count="5">
    <tableColumn id="2" name="کد کاربری" dataDxfId="52"/>
    <tableColumn id="4" name="امتیاز نتیجه" dataDxfId="51"/>
    <tableColumn id="5" name="امتیاز گلزنان" dataDxfId="50"/>
    <tableColumn id="6" name="امتیاز پاس گل" dataDxfId="49"/>
    <tableColumn id="7" name="مجموع امتیاز" dataDxfId="48">
      <calculatedColumnFormula xml:space="preserve"> SUM(Round54[[#This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Round55" displayName="Round55" ref="A1:E6" totalsRowShown="0" headerRowDxfId="47" dataDxfId="46">
  <autoFilter ref="A1:E6"/>
  <tableColumns count="5">
    <tableColumn id="2" name="کد کاربری" dataDxfId="45"/>
    <tableColumn id="4" name="امتیاز نتیجه" dataDxfId="44"/>
    <tableColumn id="5" name="امتیاز گلزنان" dataDxfId="43"/>
    <tableColumn id="6" name="امتیاز پاس گل" dataDxfId="42"/>
    <tableColumn id="7" name="مجموع امتیاز" dataDxfId="41">
      <calculatedColumnFormula xml:space="preserve"> SUM(Round55[[#This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Round56" displayName="Round56" ref="A1:E6" totalsRowShown="0" headerRowDxfId="40" dataDxfId="39">
  <autoFilter ref="A1:E6"/>
  <tableColumns count="5">
    <tableColumn id="2" name="کد کاربری" dataDxfId="38"/>
    <tableColumn id="4" name="امتیاز نتیجه" dataDxfId="37"/>
    <tableColumn id="5" name="امتیاز گلزنان" dataDxfId="36"/>
    <tableColumn id="6" name="امتیاز پاس گل" dataDxfId="35"/>
    <tableColumn id="7" name="مجموع امتیاز" dataDxfId="34">
      <calculatedColumnFormula xml:space="preserve"> SUM(Round56[[#This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Round57" displayName="Round57" ref="A1:E6" totalsRowShown="0" headerRowDxfId="33" dataDxfId="32">
  <autoFilter ref="A1:E6"/>
  <tableColumns count="5">
    <tableColumn id="2" name="کد کاربری" dataDxfId="31"/>
    <tableColumn id="4" name="امتیاز نتیجه" dataDxfId="30"/>
    <tableColumn id="5" name="امتیاز گلزنان" dataDxfId="29"/>
    <tableColumn id="6" name="امتیاز پاس گل" dataDxfId="28"/>
    <tableColumn id="7" name="مجموع امتیاز" dataDxfId="27">
      <calculatedColumnFormula xml:space="preserve"> SUM(Round57[[#This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id="59" name="Round58" displayName="Round58" ref="A1:E6" totalsRowShown="0" headerRowDxfId="26" dataDxfId="25">
  <autoFilter ref="A1:E6"/>
  <tableColumns count="5">
    <tableColumn id="2" name="کد کاربری" dataDxfId="24"/>
    <tableColumn id="4" name="امتیاز نتیجه" dataDxfId="23"/>
    <tableColumn id="5" name="امتیاز گلزنان" dataDxfId="22"/>
    <tableColumn id="6" name="امتیاز پاس گل" dataDxfId="21"/>
    <tableColumn id="7" name="مجموع امتیاز" dataDxfId="20">
      <calculatedColumnFormula xml:space="preserve"> SUM(Round58[[#This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Round05" displayName="Round05" ref="A1:E77" totalsRowShown="0" headerRowDxfId="403" dataDxfId="402">
  <autoFilter ref="A1:E77"/>
  <sortState ref="A2:E77">
    <sortCondition descending="1" ref="E1:E77"/>
  </sortState>
  <tableColumns count="5">
    <tableColumn id="2" name="کد کاربری" dataDxfId="401"/>
    <tableColumn id="4" name="امتیاز نتیجه" dataDxfId="400"/>
    <tableColumn id="5" name="امتیاز گلزنان" dataDxfId="399"/>
    <tableColumn id="6" name="امتیاز پاس گل" dataDxfId="398"/>
    <tableColumn id="7" name="مجموع امتیاز" dataDxfId="397">
      <calculatedColumnFormula xml:space="preserve"> SUM(Round05[[#This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id="60" name="Round59" displayName="Round59" ref="A1:E6" totalsRowShown="0" headerRowDxfId="19" dataDxfId="18">
  <autoFilter ref="A1:E6"/>
  <tableColumns count="5">
    <tableColumn id="2" name="کد کاربری" dataDxfId="17"/>
    <tableColumn id="4" name="امتیاز نتیجه" dataDxfId="16"/>
    <tableColumn id="5" name="امتیاز گلزنان" dataDxfId="15"/>
    <tableColumn id="6" name="امتیاز پاس گل" dataDxfId="14"/>
    <tableColumn id="7" name="مجموع امتیاز" dataDxfId="13">
      <calculatedColumnFormula xml:space="preserve"> SUM(Round59[[#This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Round60" displayName="Round60" ref="A1:E6" totalsRowShown="0" headerRowDxfId="12" dataDxfId="11">
  <autoFilter ref="A1:E6"/>
  <tableColumns count="5">
    <tableColumn id="2" name="کد کاربری" dataDxfId="10"/>
    <tableColumn id="4" name="امتیاز نتیجه" dataDxfId="9"/>
    <tableColumn id="5" name="امتیاز گلزنان" dataDxfId="8"/>
    <tableColumn id="6" name="امتیاز پاس گل" dataDxfId="7"/>
    <tableColumn id="7" name="مجموع امتیاز" dataDxfId="6">
      <calculatedColumnFormula xml:space="preserve"> SUM(Round60[[#This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Round06" displayName="Round06" ref="A1:E71" totalsRowShown="0" headerRowDxfId="396" dataDxfId="395">
  <autoFilter ref="A1:E71"/>
  <sortState ref="A2:E71">
    <sortCondition descending="1" ref="E1:E71"/>
  </sortState>
  <tableColumns count="5">
    <tableColumn id="2" name="کد کاربری" dataDxfId="394"/>
    <tableColumn id="4" name="امتیاز نتیجه" dataDxfId="393"/>
    <tableColumn id="5" name="امتیاز گلزنان" dataDxfId="392"/>
    <tableColumn id="6" name="امتیاز پاس گل" dataDxfId="391"/>
    <tableColumn id="7" name="مجموع امتیاز" dataDxfId="390">
      <calculatedColumnFormula xml:space="preserve"> SUM(Round06[[#This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Round07" displayName="Round07" ref="A1:E60" totalsRowShown="0" headerRowDxfId="377" dataDxfId="376">
  <autoFilter ref="A1:E60"/>
  <sortState ref="A2:E60">
    <sortCondition descending="1" ref="E1:E60"/>
  </sortState>
  <tableColumns count="5">
    <tableColumn id="2" name="کد کاربری" dataDxfId="375"/>
    <tableColumn id="4" name="امتیاز نتیجه" dataDxfId="374"/>
    <tableColumn id="5" name="امتیاز گلزنان" dataDxfId="373"/>
    <tableColumn id="6" name="امتیاز پاس گل" dataDxfId="372"/>
    <tableColumn id="7" name="مجموع امتیاز" dataDxfId="371">
      <calculatedColumnFormula xml:space="preserve"> SUM(Round07[[#This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3" name="Round08" displayName="Round08" ref="A1:E58" totalsRowShown="0" headerRowDxfId="370" dataDxfId="0">
  <autoFilter ref="A1:E58"/>
  <sortState ref="A2:E58">
    <sortCondition descending="1" ref="E1:E58"/>
  </sortState>
  <tableColumns count="5">
    <tableColumn id="2" name="کد کاربری" dataDxfId="5"/>
    <tableColumn id="4" name="امتیاز نتیجه" dataDxfId="4"/>
    <tableColumn id="5" name="امتیاز گلزنان" dataDxfId="3"/>
    <tableColumn id="6" name="امتیاز پاس گل" dataDxfId="2"/>
    <tableColumn id="7" name="مجموع امتیاز" dataDxfId="1">
      <calculatedColumnFormula xml:space="preserve"> SUM(Round08[[#This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K183"/>
  <sheetViews>
    <sheetView rightToLeft="1" workbookViewId="0">
      <selection activeCell="A175" sqref="A175"/>
    </sheetView>
  </sheetViews>
  <sheetFormatPr defaultRowHeight="21.75"/>
  <cols>
    <col min="1" max="1" width="14.28515625" style="1" customWidth="1"/>
    <col min="2" max="2" width="33.5703125" style="2" bestFit="1" customWidth="1"/>
    <col min="3" max="3" width="17.140625" style="1" customWidth="1"/>
    <col min="4" max="63" width="10.7109375" style="1" customWidth="1"/>
    <col min="64" max="16384" width="9.140625" style="1"/>
  </cols>
  <sheetData>
    <row r="1" spans="1:63" ht="30" customHeight="1">
      <c r="A1" s="1" t="s">
        <v>0</v>
      </c>
      <c r="B1" s="1" t="s">
        <v>1</v>
      </c>
      <c r="C1" s="3" t="s">
        <v>5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48</v>
      </c>
      <c r="AT1" s="1" t="s">
        <v>49</v>
      </c>
      <c r="AU1" s="1" t="s">
        <v>50</v>
      </c>
      <c r="AV1" s="1" t="s">
        <v>51</v>
      </c>
      <c r="AW1" s="1" t="s">
        <v>52</v>
      </c>
      <c r="AX1" s="1" t="s">
        <v>53</v>
      </c>
      <c r="AY1" s="1" t="s">
        <v>54</v>
      </c>
      <c r="AZ1" s="1" t="s">
        <v>55</v>
      </c>
      <c r="BA1" s="1" t="s">
        <v>56</v>
      </c>
      <c r="BB1" s="1" t="s">
        <v>57</v>
      </c>
      <c r="BC1" s="1" t="s">
        <v>58</v>
      </c>
      <c r="BD1" s="1" t="s">
        <v>59</v>
      </c>
      <c r="BE1" s="1" t="s">
        <v>60</v>
      </c>
      <c r="BF1" s="1" t="s">
        <v>61</v>
      </c>
      <c r="BG1" s="1" t="s">
        <v>62</v>
      </c>
      <c r="BH1" s="1" t="s">
        <v>63</v>
      </c>
      <c r="BI1" s="1" t="s">
        <v>64</v>
      </c>
      <c r="BJ1" s="1" t="s">
        <v>65</v>
      </c>
      <c r="BK1" s="1" t="s">
        <v>66</v>
      </c>
    </row>
    <row r="2" spans="1:63" ht="22.5">
      <c r="A2" s="1">
        <v>29560</v>
      </c>
      <c r="B2" s="5" t="s">
        <v>140</v>
      </c>
      <c r="C2" s="7">
        <f xml:space="preserve"> SUM(TotalPoints[[#This Row],[دور 1]:[دور 60]])</f>
        <v>21</v>
      </c>
      <c r="D2" s="4">
        <f>IFERROR(VLOOKUP($A2,Round01[],5,FALSE), 0)</f>
        <v>2</v>
      </c>
      <c r="E2" s="4">
        <f>IFERROR(VLOOKUP($A2,Round02[],5,FALSE), 0)</f>
        <v>0</v>
      </c>
      <c r="F2" s="4">
        <f>IFERROR(VLOOKUP($A2,Round03[],5,FALSE), 0)</f>
        <v>1</v>
      </c>
      <c r="G2" s="4">
        <f>IFERROR(VLOOKUP($A2,Round04[],5,FALSE), 0)</f>
        <v>3</v>
      </c>
      <c r="H2" s="4">
        <f>IFERROR(VLOOKUP($A2,Round05[],5,FALSE), 0)</f>
        <v>1</v>
      </c>
      <c r="I2" s="4">
        <f>IFERROR(VLOOKUP($A2,Round06[],5,FALSE), 0)</f>
        <v>8</v>
      </c>
      <c r="J2" s="1">
        <f>IFERROR(VLOOKUP($A2,Round07[],5,FALSE), 0)</f>
        <v>0</v>
      </c>
      <c r="K2" s="1">
        <f>IFERROR(VLOOKUP($A2,Round08[],5,FALSE), 0)</f>
        <v>6</v>
      </c>
      <c r="L2" s="1">
        <f>IFERROR(VLOOKUP($A2,Round09[],5,FALSE), 0)</f>
        <v>0</v>
      </c>
      <c r="M2" s="1">
        <f>IFERROR(VLOOKUP($A2,Round10[],5,FALSE), 0)</f>
        <v>0</v>
      </c>
      <c r="N2" s="1">
        <f>IFERROR(VLOOKUP($A2,Round11[],5,FALSE), 0)</f>
        <v>0</v>
      </c>
      <c r="O2" s="1">
        <f>IFERROR(VLOOKUP($A2,Round12[],5,FALSE), 0)</f>
        <v>0</v>
      </c>
      <c r="P2" s="1">
        <f>IFERROR(VLOOKUP($A2,Round13[],5,FALSE), 0)</f>
        <v>0</v>
      </c>
      <c r="Q2" s="1">
        <f>IFERROR(VLOOKUP($A2,Round14[],5,FALSE), 0)</f>
        <v>0</v>
      </c>
      <c r="R2" s="1">
        <f>IFERROR(VLOOKUP($A2,Round15[],5,FALSE), 0)</f>
        <v>0</v>
      </c>
      <c r="S2" s="1">
        <f>IFERROR(VLOOKUP($A2,Round16[],5,FALSE), 0)</f>
        <v>0</v>
      </c>
      <c r="T2" s="1">
        <f>IFERROR(VLOOKUP($A2,Round17[],5,FALSE), 0)</f>
        <v>0</v>
      </c>
      <c r="U2" s="1">
        <f>IFERROR(VLOOKUP($A2,Round18[],5,FALSE), 0)</f>
        <v>0</v>
      </c>
      <c r="V2" s="1">
        <f>IFERROR(VLOOKUP($A2,Round19[],5,FALSE), 0)</f>
        <v>0</v>
      </c>
      <c r="W2" s="1">
        <f>IFERROR(VLOOKUP($A2,Round20[],5,FALSE), 0)</f>
        <v>0</v>
      </c>
      <c r="X2" s="1">
        <f>IFERROR(VLOOKUP($A2,Round21[],5,FALSE), 0)</f>
        <v>0</v>
      </c>
      <c r="Y2" s="1">
        <f>IFERROR(VLOOKUP($A2,Round22[],5,FALSE), 0)</f>
        <v>0</v>
      </c>
      <c r="Z2" s="1">
        <f>IFERROR(VLOOKUP($A2,Round23[],5,FALSE), 0)</f>
        <v>0</v>
      </c>
      <c r="AA2" s="1">
        <f>IFERROR(VLOOKUP($A2,Round24[],5,FALSE), 0)</f>
        <v>0</v>
      </c>
      <c r="AB2" s="1">
        <f>IFERROR(VLOOKUP($A2,Round25[],5,FALSE), 0)</f>
        <v>0</v>
      </c>
      <c r="AC2" s="1">
        <f>IFERROR(VLOOKUP($A2,Round26[],5,FALSE), 0)</f>
        <v>0</v>
      </c>
      <c r="AD2" s="1">
        <f>IFERROR(VLOOKUP($A2,Round27[],5,FALSE), 0)</f>
        <v>0</v>
      </c>
      <c r="AE2" s="1">
        <f>IFERROR(VLOOKUP($A2,Round28[],5,FALSE), 0)</f>
        <v>0</v>
      </c>
      <c r="AF2" s="1">
        <f>IFERROR(VLOOKUP($A2,Round29[],5,FALSE), 0)</f>
        <v>0</v>
      </c>
      <c r="AG2" s="1">
        <f>IFERROR(VLOOKUP($A2,Round30[],5,FALSE), 0)</f>
        <v>0</v>
      </c>
      <c r="AH2" s="1">
        <f>IFERROR(VLOOKUP($A2,Round31[],5,FALSE), 0)</f>
        <v>0</v>
      </c>
      <c r="AI2" s="1">
        <f>IFERROR(VLOOKUP($A2,Round32[],5,FALSE), 0)</f>
        <v>0</v>
      </c>
      <c r="AJ2" s="1">
        <f>IFERROR(VLOOKUP($A2,Round33[],5,FALSE), 0)</f>
        <v>0</v>
      </c>
      <c r="AK2" s="1">
        <f>IFERROR(VLOOKUP($A2,Round34[],5,FALSE), 0)</f>
        <v>0</v>
      </c>
      <c r="AL2" s="1">
        <f>IFERROR(VLOOKUP($A2,Round35[],5,FALSE), 0)</f>
        <v>0</v>
      </c>
      <c r="AM2" s="1">
        <f>IFERROR(VLOOKUP($A2,Round36[],5,FALSE), 0)</f>
        <v>0</v>
      </c>
      <c r="AN2" s="1">
        <f>IFERROR(VLOOKUP($A2,Round37[],5,FALSE), 0)</f>
        <v>0</v>
      </c>
      <c r="AO2" s="1">
        <f>IFERROR(VLOOKUP($A2,Round38[],5,FALSE), 0)</f>
        <v>0</v>
      </c>
      <c r="AP2" s="1">
        <f>IFERROR(VLOOKUP($A2,Round39[],5,FALSE), 0)</f>
        <v>0</v>
      </c>
      <c r="AQ2" s="1">
        <f>IFERROR(VLOOKUP($A2,Round40[],5,FALSE), 0)</f>
        <v>0</v>
      </c>
      <c r="AR2" s="1">
        <f>IFERROR(VLOOKUP($A2,Round41[],5,FALSE), 0)</f>
        <v>0</v>
      </c>
      <c r="AS2" s="1">
        <f>IFERROR(VLOOKUP($A2,Round42[],5,FALSE), 0)</f>
        <v>0</v>
      </c>
      <c r="AT2" s="1">
        <f>IFERROR(VLOOKUP($A2,Round43[],5,FALSE), 0)</f>
        <v>0</v>
      </c>
      <c r="AU2" s="1">
        <f>IFERROR(VLOOKUP($A2,Round44[],5,FALSE), 0)</f>
        <v>0</v>
      </c>
      <c r="AV2" s="1">
        <f>IFERROR(VLOOKUP($A2,Round45[],5,FALSE), 0)</f>
        <v>0</v>
      </c>
      <c r="AW2" s="1">
        <f>IFERROR(VLOOKUP($A2,Round46[],5,FALSE), 0)</f>
        <v>0</v>
      </c>
      <c r="AX2" s="1">
        <f>IFERROR(VLOOKUP($A2,Round47[],5,FALSE), 0)</f>
        <v>0</v>
      </c>
      <c r="AY2" s="1">
        <f>IFERROR(VLOOKUP($A2,Round48[],5,FALSE), 0)</f>
        <v>0</v>
      </c>
      <c r="AZ2" s="1">
        <f>IFERROR(VLOOKUP($A2,Round49[],5,FALSE), 0)</f>
        <v>0</v>
      </c>
      <c r="BA2" s="1">
        <f>IFERROR(VLOOKUP($A2,Round50[],5,FALSE), 0)</f>
        <v>0</v>
      </c>
      <c r="BB2" s="1">
        <f>IFERROR(VLOOKUP($A2,Round51[],5,FALSE), 0)</f>
        <v>0</v>
      </c>
      <c r="BC2" s="1">
        <f>IFERROR(VLOOKUP($A2,Round52[],5,FALSE), 0)</f>
        <v>0</v>
      </c>
      <c r="BD2" s="1">
        <f>IFERROR(VLOOKUP($A2,Round53[],5,FALSE), 0)</f>
        <v>0</v>
      </c>
      <c r="BE2" s="1">
        <f>IFERROR(VLOOKUP($A2,Round54[],5,FALSE), 0)</f>
        <v>0</v>
      </c>
      <c r="BF2" s="1">
        <f>IFERROR(VLOOKUP($A2,Round55[],5,FALSE), 0)</f>
        <v>0</v>
      </c>
      <c r="BG2" s="1">
        <f>IFERROR(VLOOKUP($A2,Round56[],5,FALSE), 0)</f>
        <v>0</v>
      </c>
      <c r="BH2" s="1">
        <f>IFERROR(VLOOKUP($A2,Round57[],5,FALSE), 0)</f>
        <v>0</v>
      </c>
      <c r="BI2" s="1">
        <f>IFERROR(VLOOKUP($A2,Round58[],5,FALSE), 0)</f>
        <v>0</v>
      </c>
      <c r="BJ2" s="1">
        <f>IFERROR(VLOOKUP($A2,Round59[],5,FALSE), 0)</f>
        <v>0</v>
      </c>
      <c r="BK2" s="1">
        <f>IFERROR(VLOOKUP($A2,Round60[],5,FALSE), 0)</f>
        <v>0</v>
      </c>
    </row>
    <row r="3" spans="1:63" ht="22.5">
      <c r="A3" s="1">
        <v>5914</v>
      </c>
      <c r="B3" s="5" t="s">
        <v>133</v>
      </c>
      <c r="C3" s="7">
        <f xml:space="preserve"> SUM(TotalPoints[[#This Row],[دور 1]:[دور 60]])</f>
        <v>20</v>
      </c>
      <c r="D3" s="4">
        <f>IFERROR(VLOOKUP($A3,Round01[],5,FALSE), 0)</f>
        <v>5</v>
      </c>
      <c r="E3" s="4">
        <f>IFERROR(VLOOKUP($A3,Round02[],5,FALSE), 0)</f>
        <v>0</v>
      </c>
      <c r="F3" s="4">
        <f>IFERROR(VLOOKUP($A3,Round03[],5,FALSE), 0)</f>
        <v>2</v>
      </c>
      <c r="G3" s="4">
        <f>IFERROR(VLOOKUP($A3,Round04[],5,FALSE), 0)</f>
        <v>3</v>
      </c>
      <c r="H3" s="4">
        <f>IFERROR(VLOOKUP($A3,Round05[],5,FALSE), 0)</f>
        <v>1</v>
      </c>
      <c r="I3" s="4">
        <f>IFERROR(VLOOKUP($A3,Round06[],5,FALSE), 0)</f>
        <v>2</v>
      </c>
      <c r="J3" s="4">
        <f>IFERROR(VLOOKUP($A3,Round07[],5,FALSE), 0)</f>
        <v>0</v>
      </c>
      <c r="K3" s="4">
        <f>IFERROR(VLOOKUP($A3,Round08[],5,FALSE), 0)</f>
        <v>7</v>
      </c>
      <c r="L3" s="4">
        <f>IFERROR(VLOOKUP($A3,Round09[],5,FALSE), 0)</f>
        <v>0</v>
      </c>
      <c r="M3" s="4">
        <f>IFERROR(VLOOKUP($A3,Round10[],5,FALSE), 0)</f>
        <v>0</v>
      </c>
      <c r="N3" s="4">
        <f>IFERROR(VLOOKUP($A3,Round11[],5,FALSE), 0)</f>
        <v>0</v>
      </c>
      <c r="O3" s="4">
        <f>IFERROR(VLOOKUP($A3,Round12[],5,FALSE), 0)</f>
        <v>0</v>
      </c>
      <c r="P3" s="4">
        <f>IFERROR(VLOOKUP($A3,Round13[],5,FALSE), 0)</f>
        <v>0</v>
      </c>
      <c r="Q3" s="4">
        <f>IFERROR(VLOOKUP($A3,Round14[],5,FALSE), 0)</f>
        <v>0</v>
      </c>
      <c r="R3" s="4">
        <f>IFERROR(VLOOKUP($A3,Round15[],5,FALSE), 0)</f>
        <v>0</v>
      </c>
      <c r="S3" s="4">
        <f>IFERROR(VLOOKUP($A3,Round16[],5,FALSE), 0)</f>
        <v>0</v>
      </c>
      <c r="T3" s="4">
        <f>IFERROR(VLOOKUP($A3,Round17[],5,FALSE), 0)</f>
        <v>0</v>
      </c>
      <c r="U3" s="4">
        <f>IFERROR(VLOOKUP($A3,Round18[],5,FALSE), 0)</f>
        <v>0</v>
      </c>
      <c r="V3" s="4">
        <f>IFERROR(VLOOKUP($A3,Round19[],5,FALSE), 0)</f>
        <v>0</v>
      </c>
      <c r="W3" s="4">
        <f>IFERROR(VLOOKUP($A3,Round20[],5,FALSE), 0)</f>
        <v>0</v>
      </c>
      <c r="X3" s="4">
        <f>IFERROR(VLOOKUP($A3,Round21[],5,FALSE), 0)</f>
        <v>0</v>
      </c>
      <c r="Y3" s="4">
        <f>IFERROR(VLOOKUP($A3,Round22[],5,FALSE), 0)</f>
        <v>0</v>
      </c>
      <c r="Z3" s="4">
        <f>IFERROR(VLOOKUP($A3,Round23[],5,FALSE), 0)</f>
        <v>0</v>
      </c>
      <c r="AA3" s="4">
        <f>IFERROR(VLOOKUP($A3,Round24[],5,FALSE), 0)</f>
        <v>0</v>
      </c>
      <c r="AB3" s="4">
        <f>IFERROR(VLOOKUP($A3,Round25[],5,FALSE), 0)</f>
        <v>0</v>
      </c>
      <c r="AC3" s="4">
        <f>IFERROR(VLOOKUP($A3,Round26[],5,FALSE), 0)</f>
        <v>0</v>
      </c>
      <c r="AD3" s="4">
        <f>IFERROR(VLOOKUP($A3,Round27[],5,FALSE), 0)</f>
        <v>0</v>
      </c>
      <c r="AE3" s="4">
        <f>IFERROR(VLOOKUP($A3,Round28[],5,FALSE), 0)</f>
        <v>0</v>
      </c>
      <c r="AF3" s="4">
        <f>IFERROR(VLOOKUP($A3,Round29[],5,FALSE), 0)</f>
        <v>0</v>
      </c>
      <c r="AG3" s="4">
        <f>IFERROR(VLOOKUP($A3,Round30[],5,FALSE), 0)</f>
        <v>0</v>
      </c>
      <c r="AH3" s="4">
        <f>IFERROR(VLOOKUP($A3,Round31[],5,FALSE), 0)</f>
        <v>0</v>
      </c>
      <c r="AI3" s="4">
        <f>IFERROR(VLOOKUP($A3,Round32[],5,FALSE), 0)</f>
        <v>0</v>
      </c>
      <c r="AJ3" s="4">
        <f>IFERROR(VLOOKUP($A3,Round33[],5,FALSE), 0)</f>
        <v>0</v>
      </c>
      <c r="AK3" s="4">
        <f>IFERROR(VLOOKUP($A3,Round34[],5,FALSE), 0)</f>
        <v>0</v>
      </c>
      <c r="AL3" s="4">
        <f>IFERROR(VLOOKUP($A3,Round35[],5,FALSE), 0)</f>
        <v>0</v>
      </c>
      <c r="AM3" s="4">
        <f>IFERROR(VLOOKUP($A3,Round36[],5,FALSE), 0)</f>
        <v>0</v>
      </c>
      <c r="AN3" s="4">
        <f>IFERROR(VLOOKUP($A3,Round37[],5,FALSE), 0)</f>
        <v>0</v>
      </c>
      <c r="AO3" s="4">
        <f>IFERROR(VLOOKUP($A3,Round38[],5,FALSE), 0)</f>
        <v>0</v>
      </c>
      <c r="AP3" s="4">
        <f>IFERROR(VLOOKUP($A3,Round39[],5,FALSE), 0)</f>
        <v>0</v>
      </c>
      <c r="AQ3" s="4">
        <f>IFERROR(VLOOKUP($A3,Round40[],5,FALSE), 0)</f>
        <v>0</v>
      </c>
      <c r="AR3" s="4">
        <f>IFERROR(VLOOKUP($A3,Round41[],5,FALSE), 0)</f>
        <v>0</v>
      </c>
      <c r="AS3" s="4">
        <f>IFERROR(VLOOKUP($A3,Round42[],5,FALSE), 0)</f>
        <v>0</v>
      </c>
      <c r="AT3" s="4">
        <f>IFERROR(VLOOKUP($A3,Round43[],5,FALSE), 0)</f>
        <v>0</v>
      </c>
      <c r="AU3" s="4">
        <f>IFERROR(VLOOKUP($A3,Round44[],5,FALSE), 0)</f>
        <v>0</v>
      </c>
      <c r="AV3" s="4">
        <f>IFERROR(VLOOKUP($A3,Round45[],5,FALSE), 0)</f>
        <v>0</v>
      </c>
      <c r="AW3" s="4">
        <f>IFERROR(VLOOKUP($A3,Round46[],5,FALSE), 0)</f>
        <v>0</v>
      </c>
      <c r="AX3" s="4">
        <f>IFERROR(VLOOKUP($A3,Round47[],5,FALSE), 0)</f>
        <v>0</v>
      </c>
      <c r="AY3" s="4">
        <f>IFERROR(VLOOKUP($A3,Round48[],5,FALSE), 0)</f>
        <v>0</v>
      </c>
      <c r="AZ3" s="4">
        <f>IFERROR(VLOOKUP($A3,Round49[],5,FALSE), 0)</f>
        <v>0</v>
      </c>
      <c r="BA3" s="4">
        <f>IFERROR(VLOOKUP($A3,Round50[],5,FALSE), 0)</f>
        <v>0</v>
      </c>
      <c r="BB3" s="4">
        <f>IFERROR(VLOOKUP($A3,Round51[],5,FALSE), 0)</f>
        <v>0</v>
      </c>
      <c r="BC3" s="4">
        <f>IFERROR(VLOOKUP($A3,Round52[],5,FALSE), 0)</f>
        <v>0</v>
      </c>
      <c r="BD3" s="4">
        <f>IFERROR(VLOOKUP($A3,Round53[],5,FALSE), 0)</f>
        <v>0</v>
      </c>
      <c r="BE3" s="4">
        <f>IFERROR(VLOOKUP($A3,Round54[],5,FALSE), 0)</f>
        <v>0</v>
      </c>
      <c r="BF3" s="4">
        <f>IFERROR(VLOOKUP($A3,Round55[],5,FALSE), 0)</f>
        <v>0</v>
      </c>
      <c r="BG3" s="4">
        <f>IFERROR(VLOOKUP($A3,Round56[],5,FALSE), 0)</f>
        <v>0</v>
      </c>
      <c r="BH3" s="4">
        <f>IFERROR(VLOOKUP($A3,Round57[],5,FALSE), 0)</f>
        <v>0</v>
      </c>
      <c r="BI3" s="4">
        <f>IFERROR(VLOOKUP($A3,Round58[],5,FALSE), 0)</f>
        <v>0</v>
      </c>
      <c r="BJ3" s="4">
        <f>IFERROR(VLOOKUP($A3,Round59[],5,FALSE), 0)</f>
        <v>0</v>
      </c>
      <c r="BK3" s="4">
        <f>IFERROR(VLOOKUP($A3,Round60[],5,FALSE), 0)</f>
        <v>0</v>
      </c>
    </row>
    <row r="4" spans="1:63" ht="22.5">
      <c r="A4" s="1">
        <v>22503</v>
      </c>
      <c r="B4" s="5" t="s">
        <v>93</v>
      </c>
      <c r="C4" s="7">
        <f xml:space="preserve"> SUM(TotalPoints[[#This Row],[دور 1]:[دور 60]])</f>
        <v>20</v>
      </c>
      <c r="D4" s="4">
        <f>IFERROR(VLOOKUP($A4,Round01[],5,FALSE), 0)</f>
        <v>2</v>
      </c>
      <c r="E4" s="4">
        <f>IFERROR(VLOOKUP($A4,Round02[],5,FALSE), 0)</f>
        <v>0</v>
      </c>
      <c r="F4" s="4">
        <f>IFERROR(VLOOKUP($A4,Round03[],5,FALSE), 0)</f>
        <v>2</v>
      </c>
      <c r="G4" s="4">
        <f>IFERROR(VLOOKUP($A4,Round04[],5,FALSE), 0)</f>
        <v>1</v>
      </c>
      <c r="H4" s="4">
        <f>IFERROR(VLOOKUP($A4,Round05[],5,FALSE), 0)</f>
        <v>3</v>
      </c>
      <c r="I4" s="4">
        <f>IFERROR(VLOOKUP($A4,Round06[],5,FALSE), 0)</f>
        <v>7</v>
      </c>
      <c r="J4" s="1">
        <f>IFERROR(VLOOKUP($A4,Round07[],5,FALSE), 0)</f>
        <v>0</v>
      </c>
      <c r="K4" s="1">
        <f>IFERROR(VLOOKUP($A4,Round08[],5,FALSE), 0)</f>
        <v>5</v>
      </c>
      <c r="L4" s="1">
        <f>IFERROR(VLOOKUP($A4,Round09[],5,FALSE), 0)</f>
        <v>0</v>
      </c>
      <c r="M4" s="1">
        <f>IFERROR(VLOOKUP($A4,Round10[],5,FALSE), 0)</f>
        <v>0</v>
      </c>
      <c r="N4" s="1">
        <f>IFERROR(VLOOKUP($A4,Round11[],5,FALSE), 0)</f>
        <v>0</v>
      </c>
      <c r="O4" s="1">
        <f>IFERROR(VLOOKUP($A4,Round12[],5,FALSE), 0)</f>
        <v>0</v>
      </c>
      <c r="P4" s="1">
        <f>IFERROR(VLOOKUP($A4,Round13[],5,FALSE), 0)</f>
        <v>0</v>
      </c>
      <c r="Q4" s="1">
        <f>IFERROR(VLOOKUP($A4,Round14[],5,FALSE), 0)</f>
        <v>0</v>
      </c>
      <c r="R4" s="1">
        <f>IFERROR(VLOOKUP($A4,Round15[],5,FALSE), 0)</f>
        <v>0</v>
      </c>
      <c r="S4" s="1">
        <f>IFERROR(VLOOKUP($A4,Round16[],5,FALSE), 0)</f>
        <v>0</v>
      </c>
      <c r="T4" s="1">
        <f>IFERROR(VLOOKUP($A4,Round17[],5,FALSE), 0)</f>
        <v>0</v>
      </c>
      <c r="U4" s="1">
        <f>IFERROR(VLOOKUP($A4,Round18[],5,FALSE), 0)</f>
        <v>0</v>
      </c>
      <c r="V4" s="1">
        <f>IFERROR(VLOOKUP($A4,Round19[],5,FALSE), 0)</f>
        <v>0</v>
      </c>
      <c r="W4" s="1">
        <f>IFERROR(VLOOKUP($A4,Round20[],5,FALSE), 0)</f>
        <v>0</v>
      </c>
      <c r="X4" s="1">
        <f>IFERROR(VLOOKUP($A4,Round21[],5,FALSE), 0)</f>
        <v>0</v>
      </c>
      <c r="Y4" s="1">
        <f>IFERROR(VLOOKUP($A4,Round22[],5,FALSE), 0)</f>
        <v>0</v>
      </c>
      <c r="Z4" s="1">
        <f>IFERROR(VLOOKUP($A4,Round23[],5,FALSE), 0)</f>
        <v>0</v>
      </c>
      <c r="AA4" s="1">
        <f>IFERROR(VLOOKUP($A4,Round24[],5,FALSE), 0)</f>
        <v>0</v>
      </c>
      <c r="AB4" s="1">
        <f>IFERROR(VLOOKUP($A4,Round25[],5,FALSE), 0)</f>
        <v>0</v>
      </c>
      <c r="AC4" s="1">
        <f>IFERROR(VLOOKUP($A4,Round26[],5,FALSE), 0)</f>
        <v>0</v>
      </c>
      <c r="AD4" s="1">
        <f>IFERROR(VLOOKUP($A4,Round27[],5,FALSE), 0)</f>
        <v>0</v>
      </c>
      <c r="AE4" s="1">
        <f>IFERROR(VLOOKUP($A4,Round28[],5,FALSE), 0)</f>
        <v>0</v>
      </c>
      <c r="AF4" s="1">
        <f>IFERROR(VLOOKUP($A4,Round29[],5,FALSE), 0)</f>
        <v>0</v>
      </c>
      <c r="AG4" s="1">
        <f>IFERROR(VLOOKUP($A4,Round30[],5,FALSE), 0)</f>
        <v>0</v>
      </c>
      <c r="AH4" s="1">
        <f>IFERROR(VLOOKUP($A4,Round31[],5,FALSE), 0)</f>
        <v>0</v>
      </c>
      <c r="AI4" s="1">
        <f>IFERROR(VLOOKUP($A4,Round32[],5,FALSE), 0)</f>
        <v>0</v>
      </c>
      <c r="AJ4" s="1">
        <f>IFERROR(VLOOKUP($A4,Round33[],5,FALSE), 0)</f>
        <v>0</v>
      </c>
      <c r="AK4" s="1">
        <f>IFERROR(VLOOKUP($A4,Round34[],5,FALSE), 0)</f>
        <v>0</v>
      </c>
      <c r="AL4" s="1">
        <f>IFERROR(VLOOKUP($A4,Round35[],5,FALSE), 0)</f>
        <v>0</v>
      </c>
      <c r="AM4" s="1">
        <f>IFERROR(VLOOKUP($A4,Round36[],5,FALSE), 0)</f>
        <v>0</v>
      </c>
      <c r="AN4" s="1">
        <f>IFERROR(VLOOKUP($A4,Round37[],5,FALSE), 0)</f>
        <v>0</v>
      </c>
      <c r="AO4" s="1">
        <f>IFERROR(VLOOKUP($A4,Round38[],5,FALSE), 0)</f>
        <v>0</v>
      </c>
      <c r="AP4" s="1">
        <f>IFERROR(VLOOKUP($A4,Round39[],5,FALSE), 0)</f>
        <v>0</v>
      </c>
      <c r="AQ4" s="1">
        <f>IFERROR(VLOOKUP($A4,Round40[],5,FALSE), 0)</f>
        <v>0</v>
      </c>
      <c r="AR4" s="1">
        <f>IFERROR(VLOOKUP($A4,Round41[],5,FALSE), 0)</f>
        <v>0</v>
      </c>
      <c r="AS4" s="1">
        <f>IFERROR(VLOOKUP($A4,Round42[],5,FALSE), 0)</f>
        <v>0</v>
      </c>
      <c r="AT4" s="1">
        <f>IFERROR(VLOOKUP($A4,Round43[],5,FALSE), 0)</f>
        <v>0</v>
      </c>
      <c r="AU4" s="1">
        <f>IFERROR(VLOOKUP($A4,Round44[],5,FALSE), 0)</f>
        <v>0</v>
      </c>
      <c r="AV4" s="1">
        <f>IFERROR(VLOOKUP($A4,Round45[],5,FALSE), 0)</f>
        <v>0</v>
      </c>
      <c r="AW4" s="1">
        <f>IFERROR(VLOOKUP($A4,Round46[],5,FALSE), 0)</f>
        <v>0</v>
      </c>
      <c r="AX4" s="1">
        <f>IFERROR(VLOOKUP($A4,Round47[],5,FALSE), 0)</f>
        <v>0</v>
      </c>
      <c r="AY4" s="1">
        <f>IFERROR(VLOOKUP($A4,Round48[],5,FALSE), 0)</f>
        <v>0</v>
      </c>
      <c r="AZ4" s="1">
        <f>IFERROR(VLOOKUP($A4,Round49[],5,FALSE), 0)</f>
        <v>0</v>
      </c>
      <c r="BA4" s="1">
        <f>IFERROR(VLOOKUP($A4,Round50[],5,FALSE), 0)</f>
        <v>0</v>
      </c>
      <c r="BB4" s="1">
        <f>IFERROR(VLOOKUP($A4,Round51[],5,FALSE), 0)</f>
        <v>0</v>
      </c>
      <c r="BC4" s="1">
        <f>IFERROR(VLOOKUP($A4,Round52[],5,FALSE), 0)</f>
        <v>0</v>
      </c>
      <c r="BD4" s="1">
        <f>IFERROR(VLOOKUP($A4,Round53[],5,FALSE), 0)</f>
        <v>0</v>
      </c>
      <c r="BE4" s="1">
        <f>IFERROR(VLOOKUP($A4,Round54[],5,FALSE), 0)</f>
        <v>0</v>
      </c>
      <c r="BF4" s="1">
        <f>IFERROR(VLOOKUP($A4,Round55[],5,FALSE), 0)</f>
        <v>0</v>
      </c>
      <c r="BG4" s="1">
        <f>IFERROR(VLOOKUP($A4,Round56[],5,FALSE), 0)</f>
        <v>0</v>
      </c>
      <c r="BH4" s="1">
        <f>IFERROR(VLOOKUP($A4,Round57[],5,FALSE), 0)</f>
        <v>0</v>
      </c>
      <c r="BI4" s="1">
        <f>IFERROR(VLOOKUP($A4,Round58[],5,FALSE), 0)</f>
        <v>0</v>
      </c>
      <c r="BJ4" s="1">
        <f>IFERROR(VLOOKUP($A4,Round59[],5,FALSE), 0)</f>
        <v>0</v>
      </c>
      <c r="BK4" s="1">
        <f>IFERROR(VLOOKUP($A4,Round60[],5,FALSE), 0)</f>
        <v>0</v>
      </c>
    </row>
    <row r="5" spans="1:63" ht="22.5">
      <c r="A5" s="1">
        <v>19663</v>
      </c>
      <c r="B5" s="5" t="s">
        <v>94</v>
      </c>
      <c r="C5" s="7">
        <f xml:space="preserve"> SUM(TotalPoints[[#This Row],[دور 1]:[دور 60]])</f>
        <v>20</v>
      </c>
      <c r="D5" s="4">
        <f>IFERROR(VLOOKUP($A5,Round01[],5,FALSE), 0)</f>
        <v>3</v>
      </c>
      <c r="E5" s="4">
        <f>IFERROR(VLOOKUP($A5,Round02[],5,FALSE), 0)</f>
        <v>0</v>
      </c>
      <c r="F5" s="4">
        <f>IFERROR(VLOOKUP($A5,Round03[],5,FALSE), 0)</f>
        <v>0</v>
      </c>
      <c r="G5" s="4">
        <f>IFERROR(VLOOKUP($A5,Round04[],5,FALSE), 0)</f>
        <v>6</v>
      </c>
      <c r="H5" s="4">
        <f>IFERROR(VLOOKUP($A5,Round05[],5,FALSE), 0)</f>
        <v>5</v>
      </c>
      <c r="I5" s="4">
        <f>IFERROR(VLOOKUP($A5,Round06[],5,FALSE), 0)</f>
        <v>3</v>
      </c>
      <c r="J5" s="1">
        <f>IFERROR(VLOOKUP($A5,Round07[],5,FALSE), 0)</f>
        <v>0</v>
      </c>
      <c r="K5" s="1">
        <f>IFERROR(VLOOKUP($A5,Round08[],5,FALSE), 0)</f>
        <v>3</v>
      </c>
      <c r="L5" s="1">
        <f>IFERROR(VLOOKUP($A5,Round09[],5,FALSE), 0)</f>
        <v>0</v>
      </c>
      <c r="M5" s="1">
        <f>IFERROR(VLOOKUP($A5,Round10[],5,FALSE), 0)</f>
        <v>0</v>
      </c>
      <c r="N5" s="1">
        <f>IFERROR(VLOOKUP($A5,Round11[],5,FALSE), 0)</f>
        <v>0</v>
      </c>
      <c r="O5" s="1">
        <f>IFERROR(VLOOKUP($A5,Round12[],5,FALSE), 0)</f>
        <v>0</v>
      </c>
      <c r="P5" s="1">
        <f>IFERROR(VLOOKUP($A5,Round13[],5,FALSE), 0)</f>
        <v>0</v>
      </c>
      <c r="Q5" s="1">
        <f>IFERROR(VLOOKUP($A5,Round14[],5,FALSE), 0)</f>
        <v>0</v>
      </c>
      <c r="R5" s="1">
        <f>IFERROR(VLOOKUP($A5,Round15[],5,FALSE), 0)</f>
        <v>0</v>
      </c>
      <c r="S5" s="1">
        <f>IFERROR(VLOOKUP($A5,Round16[],5,FALSE), 0)</f>
        <v>0</v>
      </c>
      <c r="T5" s="1">
        <f>IFERROR(VLOOKUP($A5,Round17[],5,FALSE), 0)</f>
        <v>0</v>
      </c>
      <c r="U5" s="1">
        <f>IFERROR(VLOOKUP($A5,Round18[],5,FALSE), 0)</f>
        <v>0</v>
      </c>
      <c r="V5" s="1">
        <f>IFERROR(VLOOKUP($A5,Round19[],5,FALSE), 0)</f>
        <v>0</v>
      </c>
      <c r="W5" s="1">
        <f>IFERROR(VLOOKUP($A5,Round20[],5,FALSE), 0)</f>
        <v>0</v>
      </c>
      <c r="X5" s="1">
        <f>IFERROR(VLOOKUP($A5,Round21[],5,FALSE), 0)</f>
        <v>0</v>
      </c>
      <c r="Y5" s="1">
        <f>IFERROR(VLOOKUP($A5,Round22[],5,FALSE), 0)</f>
        <v>0</v>
      </c>
      <c r="Z5" s="1">
        <f>IFERROR(VLOOKUP($A5,Round23[],5,FALSE), 0)</f>
        <v>0</v>
      </c>
      <c r="AA5" s="1">
        <f>IFERROR(VLOOKUP($A5,Round24[],5,FALSE), 0)</f>
        <v>0</v>
      </c>
      <c r="AB5" s="1">
        <f>IFERROR(VLOOKUP($A5,Round25[],5,FALSE), 0)</f>
        <v>0</v>
      </c>
      <c r="AC5" s="1">
        <f>IFERROR(VLOOKUP($A5,Round26[],5,FALSE), 0)</f>
        <v>0</v>
      </c>
      <c r="AD5" s="1">
        <f>IFERROR(VLOOKUP($A5,Round27[],5,FALSE), 0)</f>
        <v>0</v>
      </c>
      <c r="AE5" s="1">
        <f>IFERROR(VLOOKUP($A5,Round28[],5,FALSE), 0)</f>
        <v>0</v>
      </c>
      <c r="AF5" s="1">
        <f>IFERROR(VLOOKUP($A5,Round29[],5,FALSE), 0)</f>
        <v>0</v>
      </c>
      <c r="AG5" s="1">
        <f>IFERROR(VLOOKUP($A5,Round30[],5,FALSE), 0)</f>
        <v>0</v>
      </c>
      <c r="AH5" s="1">
        <f>IFERROR(VLOOKUP($A5,Round31[],5,FALSE), 0)</f>
        <v>0</v>
      </c>
      <c r="AI5" s="1">
        <f>IFERROR(VLOOKUP($A5,Round32[],5,FALSE), 0)</f>
        <v>0</v>
      </c>
      <c r="AJ5" s="1">
        <f>IFERROR(VLOOKUP($A5,Round33[],5,FALSE), 0)</f>
        <v>0</v>
      </c>
      <c r="AK5" s="1">
        <f>IFERROR(VLOOKUP($A5,Round34[],5,FALSE), 0)</f>
        <v>0</v>
      </c>
      <c r="AL5" s="1">
        <f>IFERROR(VLOOKUP($A5,Round35[],5,FALSE), 0)</f>
        <v>0</v>
      </c>
      <c r="AM5" s="1">
        <f>IFERROR(VLOOKUP($A5,Round36[],5,FALSE), 0)</f>
        <v>0</v>
      </c>
      <c r="AN5" s="1">
        <f>IFERROR(VLOOKUP($A5,Round37[],5,FALSE), 0)</f>
        <v>0</v>
      </c>
      <c r="AO5" s="1">
        <f>IFERROR(VLOOKUP($A5,Round38[],5,FALSE), 0)</f>
        <v>0</v>
      </c>
      <c r="AP5" s="1">
        <f>IFERROR(VLOOKUP($A5,Round39[],5,FALSE), 0)</f>
        <v>0</v>
      </c>
      <c r="AQ5" s="1">
        <f>IFERROR(VLOOKUP($A5,Round40[],5,FALSE), 0)</f>
        <v>0</v>
      </c>
      <c r="AR5" s="1">
        <f>IFERROR(VLOOKUP($A5,Round41[],5,FALSE), 0)</f>
        <v>0</v>
      </c>
      <c r="AS5" s="1">
        <f>IFERROR(VLOOKUP($A5,Round42[],5,FALSE), 0)</f>
        <v>0</v>
      </c>
      <c r="AT5" s="1">
        <f>IFERROR(VLOOKUP($A5,Round43[],5,FALSE), 0)</f>
        <v>0</v>
      </c>
      <c r="AU5" s="1">
        <f>IFERROR(VLOOKUP($A5,Round44[],5,FALSE), 0)</f>
        <v>0</v>
      </c>
      <c r="AV5" s="1">
        <f>IFERROR(VLOOKUP($A5,Round45[],5,FALSE), 0)</f>
        <v>0</v>
      </c>
      <c r="AW5" s="1">
        <f>IFERROR(VLOOKUP($A5,Round46[],5,FALSE), 0)</f>
        <v>0</v>
      </c>
      <c r="AX5" s="1">
        <f>IFERROR(VLOOKUP($A5,Round47[],5,FALSE), 0)</f>
        <v>0</v>
      </c>
      <c r="AY5" s="1">
        <f>IFERROR(VLOOKUP($A5,Round48[],5,FALSE), 0)</f>
        <v>0</v>
      </c>
      <c r="AZ5" s="1">
        <f>IFERROR(VLOOKUP($A5,Round49[],5,FALSE), 0)</f>
        <v>0</v>
      </c>
      <c r="BA5" s="1">
        <f>IFERROR(VLOOKUP($A5,Round50[],5,FALSE), 0)</f>
        <v>0</v>
      </c>
      <c r="BB5" s="1">
        <f>IFERROR(VLOOKUP($A5,Round51[],5,FALSE), 0)</f>
        <v>0</v>
      </c>
      <c r="BC5" s="1">
        <f>IFERROR(VLOOKUP($A5,Round52[],5,FALSE), 0)</f>
        <v>0</v>
      </c>
      <c r="BD5" s="1">
        <f>IFERROR(VLOOKUP($A5,Round53[],5,FALSE), 0)</f>
        <v>0</v>
      </c>
      <c r="BE5" s="1">
        <f>IFERROR(VLOOKUP($A5,Round54[],5,FALSE), 0)</f>
        <v>0</v>
      </c>
      <c r="BF5" s="1">
        <f>IFERROR(VLOOKUP($A5,Round55[],5,FALSE), 0)</f>
        <v>0</v>
      </c>
      <c r="BG5" s="1">
        <f>IFERROR(VLOOKUP($A5,Round56[],5,FALSE), 0)</f>
        <v>0</v>
      </c>
      <c r="BH5" s="1">
        <f>IFERROR(VLOOKUP($A5,Round57[],5,FALSE), 0)</f>
        <v>0</v>
      </c>
      <c r="BI5" s="1">
        <f>IFERROR(VLOOKUP($A5,Round58[],5,FALSE), 0)</f>
        <v>0</v>
      </c>
      <c r="BJ5" s="1">
        <f>IFERROR(VLOOKUP($A5,Round59[],5,FALSE), 0)</f>
        <v>0</v>
      </c>
      <c r="BK5" s="1">
        <f>IFERROR(VLOOKUP($A5,Round60[],5,FALSE), 0)</f>
        <v>0</v>
      </c>
    </row>
    <row r="6" spans="1:63" ht="22.5">
      <c r="A6" s="1">
        <v>27285</v>
      </c>
      <c r="B6" s="5" t="s">
        <v>104</v>
      </c>
      <c r="C6" s="7">
        <f xml:space="preserve"> SUM(TotalPoints[[#This Row],[دور 1]:[دور 60]])</f>
        <v>18</v>
      </c>
      <c r="D6" s="4">
        <f>IFERROR(VLOOKUP($A6,Round01[],5,FALSE), 0)</f>
        <v>2</v>
      </c>
      <c r="E6" s="4">
        <f>IFERROR(VLOOKUP($A6,Round02[],5,FALSE), 0)</f>
        <v>0</v>
      </c>
      <c r="F6" s="4">
        <f>IFERROR(VLOOKUP($A6,Round03[],5,FALSE), 0)</f>
        <v>1</v>
      </c>
      <c r="G6" s="4">
        <f>IFERROR(VLOOKUP($A6,Round04[],5,FALSE), 0)</f>
        <v>3</v>
      </c>
      <c r="H6" s="4">
        <f>IFERROR(VLOOKUP($A6,Round05[],5,FALSE), 0)</f>
        <v>1</v>
      </c>
      <c r="I6" s="4">
        <f>IFERROR(VLOOKUP($A6,Round06[],5,FALSE), 0)</f>
        <v>5</v>
      </c>
      <c r="J6" s="4">
        <f>IFERROR(VLOOKUP($A6,Round07[],5,FALSE), 0)</f>
        <v>0</v>
      </c>
      <c r="K6" s="4">
        <f>IFERROR(VLOOKUP($A6,Round08[],5,FALSE), 0)</f>
        <v>6</v>
      </c>
      <c r="L6" s="4">
        <f>IFERROR(VLOOKUP($A6,Round09[],5,FALSE), 0)</f>
        <v>0</v>
      </c>
      <c r="M6" s="4">
        <f>IFERROR(VLOOKUP($A6,Round10[],5,FALSE), 0)</f>
        <v>0</v>
      </c>
      <c r="N6" s="4">
        <f>IFERROR(VLOOKUP($A6,Round11[],5,FALSE), 0)</f>
        <v>0</v>
      </c>
      <c r="O6" s="4">
        <f>IFERROR(VLOOKUP($A6,Round12[],5,FALSE), 0)</f>
        <v>0</v>
      </c>
      <c r="P6" s="4">
        <f>IFERROR(VLOOKUP($A6,Round13[],5,FALSE), 0)</f>
        <v>0</v>
      </c>
      <c r="Q6" s="4">
        <f>IFERROR(VLOOKUP($A6,Round14[],5,FALSE), 0)</f>
        <v>0</v>
      </c>
      <c r="R6" s="4">
        <f>IFERROR(VLOOKUP($A6,Round15[],5,FALSE), 0)</f>
        <v>0</v>
      </c>
      <c r="S6" s="4">
        <f>IFERROR(VLOOKUP($A6,Round16[],5,FALSE), 0)</f>
        <v>0</v>
      </c>
      <c r="T6" s="4">
        <f>IFERROR(VLOOKUP($A6,Round17[],5,FALSE), 0)</f>
        <v>0</v>
      </c>
      <c r="U6" s="4">
        <f>IFERROR(VLOOKUP($A6,Round18[],5,FALSE), 0)</f>
        <v>0</v>
      </c>
      <c r="V6" s="4">
        <f>IFERROR(VLOOKUP($A6,Round19[],5,FALSE), 0)</f>
        <v>0</v>
      </c>
      <c r="W6" s="4">
        <f>IFERROR(VLOOKUP($A6,Round20[],5,FALSE), 0)</f>
        <v>0</v>
      </c>
      <c r="X6" s="4">
        <f>IFERROR(VLOOKUP($A6,Round21[],5,FALSE), 0)</f>
        <v>0</v>
      </c>
      <c r="Y6" s="4">
        <f>IFERROR(VLOOKUP($A6,Round22[],5,FALSE), 0)</f>
        <v>0</v>
      </c>
      <c r="Z6" s="4">
        <f>IFERROR(VLOOKUP($A6,Round23[],5,FALSE), 0)</f>
        <v>0</v>
      </c>
      <c r="AA6" s="4">
        <f>IFERROR(VLOOKUP($A6,Round24[],5,FALSE), 0)</f>
        <v>0</v>
      </c>
      <c r="AB6" s="4">
        <f>IFERROR(VLOOKUP($A6,Round25[],5,FALSE), 0)</f>
        <v>0</v>
      </c>
      <c r="AC6" s="4">
        <f>IFERROR(VLOOKUP($A6,Round26[],5,FALSE), 0)</f>
        <v>0</v>
      </c>
      <c r="AD6" s="4">
        <f>IFERROR(VLOOKUP($A6,Round27[],5,FALSE), 0)</f>
        <v>0</v>
      </c>
      <c r="AE6" s="4">
        <f>IFERROR(VLOOKUP($A6,Round28[],5,FALSE), 0)</f>
        <v>0</v>
      </c>
      <c r="AF6" s="4">
        <f>IFERROR(VLOOKUP($A6,Round29[],5,FALSE), 0)</f>
        <v>0</v>
      </c>
      <c r="AG6" s="4">
        <f>IFERROR(VLOOKUP($A6,Round30[],5,FALSE), 0)</f>
        <v>0</v>
      </c>
      <c r="AH6" s="4">
        <f>IFERROR(VLOOKUP($A6,Round31[],5,FALSE), 0)</f>
        <v>0</v>
      </c>
      <c r="AI6" s="4">
        <f>IFERROR(VLOOKUP($A6,Round32[],5,FALSE), 0)</f>
        <v>0</v>
      </c>
      <c r="AJ6" s="4">
        <f>IFERROR(VLOOKUP($A6,Round33[],5,FALSE), 0)</f>
        <v>0</v>
      </c>
      <c r="AK6" s="4">
        <f>IFERROR(VLOOKUP($A6,Round34[],5,FALSE), 0)</f>
        <v>0</v>
      </c>
      <c r="AL6" s="4">
        <f>IFERROR(VLOOKUP($A6,Round35[],5,FALSE), 0)</f>
        <v>0</v>
      </c>
      <c r="AM6" s="4">
        <f>IFERROR(VLOOKUP($A6,Round36[],5,FALSE), 0)</f>
        <v>0</v>
      </c>
      <c r="AN6" s="4">
        <f>IFERROR(VLOOKUP($A6,Round37[],5,FALSE), 0)</f>
        <v>0</v>
      </c>
      <c r="AO6" s="4">
        <f>IFERROR(VLOOKUP($A6,Round38[],5,FALSE), 0)</f>
        <v>0</v>
      </c>
      <c r="AP6" s="4">
        <f>IFERROR(VLOOKUP($A6,Round39[],5,FALSE), 0)</f>
        <v>0</v>
      </c>
      <c r="AQ6" s="4">
        <f>IFERROR(VLOOKUP($A6,Round40[],5,FALSE), 0)</f>
        <v>0</v>
      </c>
      <c r="AR6" s="4">
        <f>IFERROR(VLOOKUP($A6,Round41[],5,FALSE), 0)</f>
        <v>0</v>
      </c>
      <c r="AS6" s="4">
        <f>IFERROR(VLOOKUP($A6,Round42[],5,FALSE), 0)</f>
        <v>0</v>
      </c>
      <c r="AT6" s="4">
        <f>IFERROR(VLOOKUP($A6,Round43[],5,FALSE), 0)</f>
        <v>0</v>
      </c>
      <c r="AU6" s="4">
        <f>IFERROR(VLOOKUP($A6,Round44[],5,FALSE), 0)</f>
        <v>0</v>
      </c>
      <c r="AV6" s="4">
        <f>IFERROR(VLOOKUP($A6,Round45[],5,FALSE), 0)</f>
        <v>0</v>
      </c>
      <c r="AW6" s="4">
        <f>IFERROR(VLOOKUP($A6,Round46[],5,FALSE), 0)</f>
        <v>0</v>
      </c>
      <c r="AX6" s="4">
        <f>IFERROR(VLOOKUP($A6,Round47[],5,FALSE), 0)</f>
        <v>0</v>
      </c>
      <c r="AY6" s="4">
        <f>IFERROR(VLOOKUP($A6,Round48[],5,FALSE), 0)</f>
        <v>0</v>
      </c>
      <c r="AZ6" s="4">
        <f>IFERROR(VLOOKUP($A6,Round49[],5,FALSE), 0)</f>
        <v>0</v>
      </c>
      <c r="BA6" s="4">
        <f>IFERROR(VLOOKUP($A6,Round50[],5,FALSE), 0)</f>
        <v>0</v>
      </c>
      <c r="BB6" s="4">
        <f>IFERROR(VLOOKUP($A6,Round51[],5,FALSE), 0)</f>
        <v>0</v>
      </c>
      <c r="BC6" s="4">
        <f>IFERROR(VLOOKUP($A6,Round52[],5,FALSE), 0)</f>
        <v>0</v>
      </c>
      <c r="BD6" s="4">
        <f>IFERROR(VLOOKUP($A6,Round53[],5,FALSE), 0)</f>
        <v>0</v>
      </c>
      <c r="BE6" s="4">
        <f>IFERROR(VLOOKUP($A6,Round54[],5,FALSE), 0)</f>
        <v>0</v>
      </c>
      <c r="BF6" s="4">
        <f>IFERROR(VLOOKUP($A6,Round55[],5,FALSE), 0)</f>
        <v>0</v>
      </c>
      <c r="BG6" s="4">
        <f>IFERROR(VLOOKUP($A6,Round56[],5,FALSE), 0)</f>
        <v>0</v>
      </c>
      <c r="BH6" s="4">
        <f>IFERROR(VLOOKUP($A6,Round57[],5,FALSE), 0)</f>
        <v>0</v>
      </c>
      <c r="BI6" s="4">
        <f>IFERROR(VLOOKUP($A6,Round58[],5,FALSE), 0)</f>
        <v>0</v>
      </c>
      <c r="BJ6" s="4">
        <f>IFERROR(VLOOKUP($A6,Round59[],5,FALSE), 0)</f>
        <v>0</v>
      </c>
      <c r="BK6" s="4">
        <f>IFERROR(VLOOKUP($A6,Round60[],5,FALSE), 0)</f>
        <v>0</v>
      </c>
    </row>
    <row r="7" spans="1:63" ht="22.5">
      <c r="A7" s="1">
        <v>29536</v>
      </c>
      <c r="B7" s="5" t="s">
        <v>69</v>
      </c>
      <c r="C7" s="7">
        <f xml:space="preserve"> SUM(TotalPoints[[#This Row],[دور 1]:[دور 60]])</f>
        <v>18</v>
      </c>
      <c r="D7" s="4">
        <f>IFERROR(VLOOKUP($A7,Round01[],5,FALSE), 0)</f>
        <v>3</v>
      </c>
      <c r="E7" s="4">
        <f>IFERROR(VLOOKUP($A7,Round02[],5,FALSE), 0)</f>
        <v>0</v>
      </c>
      <c r="F7" s="4">
        <f>IFERROR(VLOOKUP($A7,Round03[],5,FALSE), 0)</f>
        <v>1</v>
      </c>
      <c r="G7" s="4">
        <f>IFERROR(VLOOKUP($A7,Round04[],5,FALSE), 0)</f>
        <v>3</v>
      </c>
      <c r="H7" s="4">
        <f>IFERROR(VLOOKUP($A7,Round05[],5,FALSE), 0)</f>
        <v>1</v>
      </c>
      <c r="I7" s="4">
        <f>IFERROR(VLOOKUP($A7,Round06[],5,FALSE), 0)</f>
        <v>7</v>
      </c>
      <c r="J7" s="1">
        <f>IFERROR(VLOOKUP($A7,Round07[],5,FALSE), 0)</f>
        <v>0</v>
      </c>
      <c r="K7" s="1">
        <f>IFERROR(VLOOKUP($A7,Round08[],5,FALSE), 0)</f>
        <v>3</v>
      </c>
      <c r="L7" s="1">
        <f>IFERROR(VLOOKUP($A7,Round09[],5,FALSE), 0)</f>
        <v>0</v>
      </c>
      <c r="M7" s="1">
        <f>IFERROR(VLOOKUP($A7,Round10[],5,FALSE), 0)</f>
        <v>0</v>
      </c>
      <c r="N7" s="1">
        <f>IFERROR(VLOOKUP($A7,Round11[],5,FALSE), 0)</f>
        <v>0</v>
      </c>
      <c r="O7" s="1">
        <f>IFERROR(VLOOKUP($A7,Round12[],5,FALSE), 0)</f>
        <v>0</v>
      </c>
      <c r="P7" s="1">
        <f>IFERROR(VLOOKUP($A7,Round13[],5,FALSE), 0)</f>
        <v>0</v>
      </c>
      <c r="Q7" s="1">
        <f>IFERROR(VLOOKUP($A7,Round14[],5,FALSE), 0)</f>
        <v>0</v>
      </c>
      <c r="R7" s="1">
        <f>IFERROR(VLOOKUP($A7,Round15[],5,FALSE), 0)</f>
        <v>0</v>
      </c>
      <c r="S7" s="1">
        <f>IFERROR(VLOOKUP($A7,Round16[],5,FALSE), 0)</f>
        <v>0</v>
      </c>
      <c r="T7" s="1">
        <f>IFERROR(VLOOKUP($A7,Round17[],5,FALSE), 0)</f>
        <v>0</v>
      </c>
      <c r="U7" s="1">
        <f>IFERROR(VLOOKUP($A7,Round18[],5,FALSE), 0)</f>
        <v>0</v>
      </c>
      <c r="V7" s="1">
        <f>IFERROR(VLOOKUP($A7,Round19[],5,FALSE), 0)</f>
        <v>0</v>
      </c>
      <c r="W7" s="1">
        <f>IFERROR(VLOOKUP($A7,Round20[],5,FALSE), 0)</f>
        <v>0</v>
      </c>
      <c r="X7" s="1">
        <f>IFERROR(VLOOKUP($A7,Round21[],5,FALSE), 0)</f>
        <v>0</v>
      </c>
      <c r="Y7" s="1">
        <f>IFERROR(VLOOKUP($A7,Round22[],5,FALSE), 0)</f>
        <v>0</v>
      </c>
      <c r="Z7" s="1">
        <f>IFERROR(VLOOKUP($A7,Round23[],5,FALSE), 0)</f>
        <v>0</v>
      </c>
      <c r="AA7" s="1">
        <f>IFERROR(VLOOKUP($A7,Round24[],5,FALSE), 0)</f>
        <v>0</v>
      </c>
      <c r="AB7" s="1">
        <f>IFERROR(VLOOKUP($A7,Round25[],5,FALSE), 0)</f>
        <v>0</v>
      </c>
      <c r="AC7" s="1">
        <f>IFERROR(VLOOKUP($A7,Round26[],5,FALSE), 0)</f>
        <v>0</v>
      </c>
      <c r="AD7" s="1">
        <f>IFERROR(VLOOKUP($A7,Round27[],5,FALSE), 0)</f>
        <v>0</v>
      </c>
      <c r="AE7" s="1">
        <f>IFERROR(VLOOKUP($A7,Round28[],5,FALSE), 0)</f>
        <v>0</v>
      </c>
      <c r="AF7" s="1">
        <f>IFERROR(VLOOKUP($A7,Round29[],5,FALSE), 0)</f>
        <v>0</v>
      </c>
      <c r="AG7" s="1">
        <f>IFERROR(VLOOKUP($A7,Round30[],5,FALSE), 0)</f>
        <v>0</v>
      </c>
      <c r="AH7" s="1">
        <f>IFERROR(VLOOKUP($A7,Round31[],5,FALSE), 0)</f>
        <v>0</v>
      </c>
      <c r="AI7" s="1">
        <f>IFERROR(VLOOKUP($A7,Round32[],5,FALSE), 0)</f>
        <v>0</v>
      </c>
      <c r="AJ7" s="1">
        <f>IFERROR(VLOOKUP($A7,Round33[],5,FALSE), 0)</f>
        <v>0</v>
      </c>
      <c r="AK7" s="1">
        <f>IFERROR(VLOOKUP($A7,Round34[],5,FALSE), 0)</f>
        <v>0</v>
      </c>
      <c r="AL7" s="1">
        <f>IFERROR(VLOOKUP($A7,Round35[],5,FALSE), 0)</f>
        <v>0</v>
      </c>
      <c r="AM7" s="1">
        <f>IFERROR(VLOOKUP($A7,Round36[],5,FALSE), 0)</f>
        <v>0</v>
      </c>
      <c r="AN7" s="1">
        <f>IFERROR(VLOOKUP($A7,Round37[],5,FALSE), 0)</f>
        <v>0</v>
      </c>
      <c r="AO7" s="1">
        <f>IFERROR(VLOOKUP($A7,Round38[],5,FALSE), 0)</f>
        <v>0</v>
      </c>
      <c r="AP7" s="1">
        <f>IFERROR(VLOOKUP($A7,Round39[],5,FALSE), 0)</f>
        <v>0</v>
      </c>
      <c r="AQ7" s="1">
        <f>IFERROR(VLOOKUP($A7,Round40[],5,FALSE), 0)</f>
        <v>0</v>
      </c>
      <c r="AR7" s="1">
        <f>IFERROR(VLOOKUP($A7,Round41[],5,FALSE), 0)</f>
        <v>0</v>
      </c>
      <c r="AS7" s="1">
        <f>IFERROR(VLOOKUP($A7,Round42[],5,FALSE), 0)</f>
        <v>0</v>
      </c>
      <c r="AT7" s="1">
        <f>IFERROR(VLOOKUP($A7,Round43[],5,FALSE), 0)</f>
        <v>0</v>
      </c>
      <c r="AU7" s="1">
        <f>IFERROR(VLOOKUP($A7,Round44[],5,FALSE), 0)</f>
        <v>0</v>
      </c>
      <c r="AV7" s="1">
        <f>IFERROR(VLOOKUP($A7,Round45[],5,FALSE), 0)</f>
        <v>0</v>
      </c>
      <c r="AW7" s="1">
        <f>IFERROR(VLOOKUP($A7,Round46[],5,FALSE), 0)</f>
        <v>0</v>
      </c>
      <c r="AX7" s="1">
        <f>IFERROR(VLOOKUP($A7,Round47[],5,FALSE), 0)</f>
        <v>0</v>
      </c>
      <c r="AY7" s="1">
        <f>IFERROR(VLOOKUP($A7,Round48[],5,FALSE), 0)</f>
        <v>0</v>
      </c>
      <c r="AZ7" s="1">
        <f>IFERROR(VLOOKUP($A7,Round49[],5,FALSE), 0)</f>
        <v>0</v>
      </c>
      <c r="BA7" s="1">
        <f>IFERROR(VLOOKUP($A7,Round50[],5,FALSE), 0)</f>
        <v>0</v>
      </c>
      <c r="BB7" s="1">
        <f>IFERROR(VLOOKUP($A7,Round51[],5,FALSE), 0)</f>
        <v>0</v>
      </c>
      <c r="BC7" s="1">
        <f>IFERROR(VLOOKUP($A7,Round52[],5,FALSE), 0)</f>
        <v>0</v>
      </c>
      <c r="BD7" s="1">
        <f>IFERROR(VLOOKUP($A7,Round53[],5,FALSE), 0)</f>
        <v>0</v>
      </c>
      <c r="BE7" s="1">
        <f>IFERROR(VLOOKUP($A7,Round54[],5,FALSE), 0)</f>
        <v>0</v>
      </c>
      <c r="BF7" s="1">
        <f>IFERROR(VLOOKUP($A7,Round55[],5,FALSE), 0)</f>
        <v>0</v>
      </c>
      <c r="BG7" s="1">
        <f>IFERROR(VLOOKUP($A7,Round56[],5,FALSE), 0)</f>
        <v>0</v>
      </c>
      <c r="BH7" s="1">
        <f>IFERROR(VLOOKUP($A7,Round57[],5,FALSE), 0)</f>
        <v>0</v>
      </c>
      <c r="BI7" s="1">
        <f>IFERROR(VLOOKUP($A7,Round58[],5,FALSE), 0)</f>
        <v>0</v>
      </c>
      <c r="BJ7" s="1">
        <f>IFERROR(VLOOKUP($A7,Round59[],5,FALSE), 0)</f>
        <v>0</v>
      </c>
      <c r="BK7" s="1">
        <f>IFERROR(VLOOKUP($A7,Round60[],5,FALSE), 0)</f>
        <v>0</v>
      </c>
    </row>
    <row r="8" spans="1:63" ht="18.75" customHeight="1">
      <c r="A8" s="1">
        <v>21822</v>
      </c>
      <c r="B8" s="5" t="s">
        <v>130</v>
      </c>
      <c r="C8" s="7">
        <f xml:space="preserve"> SUM(TotalPoints[[#This Row],[دور 1]:[دور 60]])</f>
        <v>18</v>
      </c>
      <c r="D8" s="4">
        <f>IFERROR(VLOOKUP($A8,Round01[],5,FALSE), 0)</f>
        <v>2</v>
      </c>
      <c r="E8" s="4">
        <f>IFERROR(VLOOKUP($A8,Round02[],5,FALSE), 0)</f>
        <v>0</v>
      </c>
      <c r="F8" s="4">
        <f>IFERROR(VLOOKUP($A8,Round03[],5,FALSE), 0)</f>
        <v>1</v>
      </c>
      <c r="G8" s="4">
        <f>IFERROR(VLOOKUP($A8,Round04[],5,FALSE), 0)</f>
        <v>1</v>
      </c>
      <c r="H8" s="4">
        <f>IFERROR(VLOOKUP($A8,Round05[],5,FALSE), 0)</f>
        <v>1</v>
      </c>
      <c r="I8" s="4">
        <f>IFERROR(VLOOKUP($A8,Round06[],5,FALSE), 0)</f>
        <v>5</v>
      </c>
      <c r="J8" s="4">
        <f>IFERROR(VLOOKUP($A8,Round07[],5,FALSE), 0)</f>
        <v>5</v>
      </c>
      <c r="K8" s="4">
        <f>IFERROR(VLOOKUP($A8,Round08[],5,FALSE), 0)</f>
        <v>3</v>
      </c>
      <c r="L8" s="4">
        <f>IFERROR(VLOOKUP($A8,Round09[],5,FALSE), 0)</f>
        <v>0</v>
      </c>
      <c r="M8" s="4">
        <f>IFERROR(VLOOKUP($A8,Round10[],5,FALSE), 0)</f>
        <v>0</v>
      </c>
      <c r="N8" s="4">
        <f>IFERROR(VLOOKUP($A8,Round11[],5,FALSE), 0)</f>
        <v>0</v>
      </c>
      <c r="O8" s="4">
        <f>IFERROR(VLOOKUP($A8,Round12[],5,FALSE), 0)</f>
        <v>0</v>
      </c>
      <c r="P8" s="4">
        <f>IFERROR(VLOOKUP($A8,Round13[],5,FALSE), 0)</f>
        <v>0</v>
      </c>
      <c r="Q8" s="4">
        <f>IFERROR(VLOOKUP($A8,Round14[],5,FALSE), 0)</f>
        <v>0</v>
      </c>
      <c r="R8" s="4">
        <f>IFERROR(VLOOKUP($A8,Round15[],5,FALSE), 0)</f>
        <v>0</v>
      </c>
      <c r="S8" s="4">
        <f>IFERROR(VLOOKUP($A8,Round16[],5,FALSE), 0)</f>
        <v>0</v>
      </c>
      <c r="T8" s="4">
        <f>IFERROR(VLOOKUP($A8,Round17[],5,FALSE), 0)</f>
        <v>0</v>
      </c>
      <c r="U8" s="4">
        <f>IFERROR(VLOOKUP($A8,Round18[],5,FALSE), 0)</f>
        <v>0</v>
      </c>
      <c r="V8" s="4">
        <f>IFERROR(VLOOKUP($A8,Round19[],5,FALSE), 0)</f>
        <v>0</v>
      </c>
      <c r="W8" s="4">
        <f>IFERROR(VLOOKUP($A8,Round20[],5,FALSE), 0)</f>
        <v>0</v>
      </c>
      <c r="X8" s="4">
        <f>IFERROR(VLOOKUP($A8,Round21[],5,FALSE), 0)</f>
        <v>0</v>
      </c>
      <c r="Y8" s="4">
        <f>IFERROR(VLOOKUP($A8,Round22[],5,FALSE), 0)</f>
        <v>0</v>
      </c>
      <c r="Z8" s="4">
        <f>IFERROR(VLOOKUP($A8,Round23[],5,FALSE), 0)</f>
        <v>0</v>
      </c>
      <c r="AA8" s="4">
        <f>IFERROR(VLOOKUP($A8,Round24[],5,FALSE), 0)</f>
        <v>0</v>
      </c>
      <c r="AB8" s="4">
        <f>IFERROR(VLOOKUP($A8,Round25[],5,FALSE), 0)</f>
        <v>0</v>
      </c>
      <c r="AC8" s="4">
        <f>IFERROR(VLOOKUP($A8,Round26[],5,FALSE), 0)</f>
        <v>0</v>
      </c>
      <c r="AD8" s="4">
        <f>IFERROR(VLOOKUP($A8,Round27[],5,FALSE), 0)</f>
        <v>0</v>
      </c>
      <c r="AE8" s="4">
        <f>IFERROR(VLOOKUP($A8,Round28[],5,FALSE), 0)</f>
        <v>0</v>
      </c>
      <c r="AF8" s="4">
        <f>IFERROR(VLOOKUP($A8,Round29[],5,FALSE), 0)</f>
        <v>0</v>
      </c>
      <c r="AG8" s="4">
        <f>IFERROR(VLOOKUP($A8,Round30[],5,FALSE), 0)</f>
        <v>0</v>
      </c>
      <c r="AH8" s="4">
        <f>IFERROR(VLOOKUP($A8,Round31[],5,FALSE), 0)</f>
        <v>0</v>
      </c>
      <c r="AI8" s="4">
        <f>IFERROR(VLOOKUP($A8,Round32[],5,FALSE), 0)</f>
        <v>0</v>
      </c>
      <c r="AJ8" s="4">
        <f>IFERROR(VLOOKUP($A8,Round33[],5,FALSE), 0)</f>
        <v>0</v>
      </c>
      <c r="AK8" s="4">
        <f>IFERROR(VLOOKUP($A8,Round34[],5,FALSE), 0)</f>
        <v>0</v>
      </c>
      <c r="AL8" s="4">
        <f>IFERROR(VLOOKUP($A8,Round35[],5,FALSE), 0)</f>
        <v>0</v>
      </c>
      <c r="AM8" s="4">
        <f>IFERROR(VLOOKUP($A8,Round36[],5,FALSE), 0)</f>
        <v>0</v>
      </c>
      <c r="AN8" s="4">
        <f>IFERROR(VLOOKUP($A8,Round37[],5,FALSE), 0)</f>
        <v>0</v>
      </c>
      <c r="AO8" s="4">
        <f>IFERROR(VLOOKUP($A8,Round38[],5,FALSE), 0)</f>
        <v>0</v>
      </c>
      <c r="AP8" s="4">
        <f>IFERROR(VLOOKUP($A8,Round39[],5,FALSE), 0)</f>
        <v>0</v>
      </c>
      <c r="AQ8" s="4">
        <f>IFERROR(VLOOKUP($A8,Round40[],5,FALSE), 0)</f>
        <v>0</v>
      </c>
      <c r="AR8" s="4">
        <f>IFERROR(VLOOKUP($A8,Round41[],5,FALSE), 0)</f>
        <v>0</v>
      </c>
      <c r="AS8" s="4">
        <f>IFERROR(VLOOKUP($A8,Round42[],5,FALSE), 0)</f>
        <v>0</v>
      </c>
      <c r="AT8" s="4">
        <f>IFERROR(VLOOKUP($A8,Round43[],5,FALSE), 0)</f>
        <v>0</v>
      </c>
      <c r="AU8" s="4">
        <f>IFERROR(VLOOKUP($A8,Round44[],5,FALSE), 0)</f>
        <v>0</v>
      </c>
      <c r="AV8" s="4">
        <f>IFERROR(VLOOKUP($A8,Round45[],5,FALSE), 0)</f>
        <v>0</v>
      </c>
      <c r="AW8" s="4">
        <f>IFERROR(VLOOKUP($A8,Round46[],5,FALSE), 0)</f>
        <v>0</v>
      </c>
      <c r="AX8" s="4">
        <f>IFERROR(VLOOKUP($A8,Round47[],5,FALSE), 0)</f>
        <v>0</v>
      </c>
      <c r="AY8" s="4">
        <f>IFERROR(VLOOKUP($A8,Round48[],5,FALSE), 0)</f>
        <v>0</v>
      </c>
      <c r="AZ8" s="4">
        <f>IFERROR(VLOOKUP($A8,Round49[],5,FALSE), 0)</f>
        <v>0</v>
      </c>
      <c r="BA8" s="4">
        <f>IFERROR(VLOOKUP($A8,Round50[],5,FALSE), 0)</f>
        <v>0</v>
      </c>
      <c r="BB8" s="4">
        <f>IFERROR(VLOOKUP($A8,Round51[],5,FALSE), 0)</f>
        <v>0</v>
      </c>
      <c r="BC8" s="4">
        <f>IFERROR(VLOOKUP($A8,Round52[],5,FALSE), 0)</f>
        <v>0</v>
      </c>
      <c r="BD8" s="4">
        <f>IFERROR(VLOOKUP($A8,Round53[],5,FALSE), 0)</f>
        <v>0</v>
      </c>
      <c r="BE8" s="4">
        <f>IFERROR(VLOOKUP($A8,Round54[],5,FALSE), 0)</f>
        <v>0</v>
      </c>
      <c r="BF8" s="4">
        <f>IFERROR(VLOOKUP($A8,Round55[],5,FALSE), 0)</f>
        <v>0</v>
      </c>
      <c r="BG8" s="4">
        <f>IFERROR(VLOOKUP($A8,Round56[],5,FALSE), 0)</f>
        <v>0</v>
      </c>
      <c r="BH8" s="4">
        <f>IFERROR(VLOOKUP($A8,Round57[],5,FALSE), 0)</f>
        <v>0</v>
      </c>
      <c r="BI8" s="4">
        <f>IFERROR(VLOOKUP($A8,Round58[],5,FALSE), 0)</f>
        <v>0</v>
      </c>
      <c r="BJ8" s="4">
        <f>IFERROR(VLOOKUP($A8,Round59[],5,FALSE), 0)</f>
        <v>0</v>
      </c>
      <c r="BK8" s="4">
        <f>IFERROR(VLOOKUP($A8,Round60[],5,FALSE), 0)</f>
        <v>0</v>
      </c>
    </row>
    <row r="9" spans="1:63" ht="22.5">
      <c r="A9" s="1">
        <v>19415</v>
      </c>
      <c r="B9" s="5" t="s">
        <v>98</v>
      </c>
      <c r="C9" s="7">
        <f xml:space="preserve"> SUM(TotalPoints[[#This Row],[دور 1]:[دور 60]])</f>
        <v>18</v>
      </c>
      <c r="D9" s="4">
        <f>IFERROR(VLOOKUP($A9,Round01[],5,FALSE), 0)</f>
        <v>3</v>
      </c>
      <c r="E9" s="4">
        <f>IFERROR(VLOOKUP($A9,Round02[],5,FALSE), 0)</f>
        <v>0</v>
      </c>
      <c r="F9" s="4">
        <f>IFERROR(VLOOKUP($A9,Round03[],5,FALSE), 0)</f>
        <v>3</v>
      </c>
      <c r="G9" s="4">
        <f>IFERROR(VLOOKUP($A9,Round04[],5,FALSE), 0)</f>
        <v>3</v>
      </c>
      <c r="H9" s="4">
        <f>IFERROR(VLOOKUP($A9,Round05[],5,FALSE), 0)</f>
        <v>5</v>
      </c>
      <c r="I9" s="4">
        <f>IFERROR(VLOOKUP($A9,Round06[],5,FALSE), 0)</f>
        <v>3</v>
      </c>
      <c r="J9" s="4">
        <f>IFERROR(VLOOKUP($A9,Round07[],5,FALSE), 0)</f>
        <v>0</v>
      </c>
      <c r="K9" s="4">
        <f>IFERROR(VLOOKUP($A9,Round08[],5,FALSE), 0)</f>
        <v>1</v>
      </c>
      <c r="L9" s="4">
        <f>IFERROR(VLOOKUP($A9,Round09[],5,FALSE), 0)</f>
        <v>0</v>
      </c>
      <c r="M9" s="4">
        <f>IFERROR(VLOOKUP($A9,Round10[],5,FALSE), 0)</f>
        <v>0</v>
      </c>
      <c r="N9" s="4">
        <f>IFERROR(VLOOKUP($A9,Round11[],5,FALSE), 0)</f>
        <v>0</v>
      </c>
      <c r="O9" s="4">
        <f>IFERROR(VLOOKUP($A9,Round12[],5,FALSE), 0)</f>
        <v>0</v>
      </c>
      <c r="P9" s="4">
        <f>IFERROR(VLOOKUP($A9,Round13[],5,FALSE), 0)</f>
        <v>0</v>
      </c>
      <c r="Q9" s="4">
        <f>IFERROR(VLOOKUP($A9,Round14[],5,FALSE), 0)</f>
        <v>0</v>
      </c>
      <c r="R9" s="4">
        <f>IFERROR(VLOOKUP($A9,Round15[],5,FALSE), 0)</f>
        <v>0</v>
      </c>
      <c r="S9" s="4">
        <f>IFERROR(VLOOKUP($A9,Round16[],5,FALSE), 0)</f>
        <v>0</v>
      </c>
      <c r="T9" s="4">
        <f>IFERROR(VLOOKUP($A9,Round17[],5,FALSE), 0)</f>
        <v>0</v>
      </c>
      <c r="U9" s="4">
        <f>IFERROR(VLOOKUP($A9,Round18[],5,FALSE), 0)</f>
        <v>0</v>
      </c>
      <c r="V9" s="4">
        <f>IFERROR(VLOOKUP($A9,Round19[],5,FALSE), 0)</f>
        <v>0</v>
      </c>
      <c r="W9" s="4">
        <f>IFERROR(VLOOKUP($A9,Round20[],5,FALSE), 0)</f>
        <v>0</v>
      </c>
      <c r="X9" s="4">
        <f>IFERROR(VLOOKUP($A9,Round21[],5,FALSE), 0)</f>
        <v>0</v>
      </c>
      <c r="Y9" s="4">
        <f>IFERROR(VLOOKUP($A9,Round22[],5,FALSE), 0)</f>
        <v>0</v>
      </c>
      <c r="Z9" s="4">
        <f>IFERROR(VLOOKUP($A9,Round23[],5,FALSE), 0)</f>
        <v>0</v>
      </c>
      <c r="AA9" s="4">
        <f>IFERROR(VLOOKUP($A9,Round24[],5,FALSE), 0)</f>
        <v>0</v>
      </c>
      <c r="AB9" s="4">
        <f>IFERROR(VLOOKUP($A9,Round25[],5,FALSE), 0)</f>
        <v>0</v>
      </c>
      <c r="AC9" s="4">
        <f>IFERROR(VLOOKUP($A9,Round26[],5,FALSE), 0)</f>
        <v>0</v>
      </c>
      <c r="AD9" s="4">
        <f>IFERROR(VLOOKUP($A9,Round27[],5,FALSE), 0)</f>
        <v>0</v>
      </c>
      <c r="AE9" s="4">
        <f>IFERROR(VLOOKUP($A9,Round28[],5,FALSE), 0)</f>
        <v>0</v>
      </c>
      <c r="AF9" s="4">
        <f>IFERROR(VLOOKUP($A9,Round29[],5,FALSE), 0)</f>
        <v>0</v>
      </c>
      <c r="AG9" s="4">
        <f>IFERROR(VLOOKUP($A9,Round30[],5,FALSE), 0)</f>
        <v>0</v>
      </c>
      <c r="AH9" s="4">
        <f>IFERROR(VLOOKUP($A9,Round31[],5,FALSE), 0)</f>
        <v>0</v>
      </c>
      <c r="AI9" s="4">
        <f>IFERROR(VLOOKUP($A9,Round32[],5,FALSE), 0)</f>
        <v>0</v>
      </c>
      <c r="AJ9" s="4">
        <f>IFERROR(VLOOKUP($A9,Round33[],5,FALSE), 0)</f>
        <v>0</v>
      </c>
      <c r="AK9" s="4">
        <f>IFERROR(VLOOKUP($A9,Round34[],5,FALSE), 0)</f>
        <v>0</v>
      </c>
      <c r="AL9" s="4">
        <f>IFERROR(VLOOKUP($A9,Round35[],5,FALSE), 0)</f>
        <v>0</v>
      </c>
      <c r="AM9" s="4">
        <f>IFERROR(VLOOKUP($A9,Round36[],5,FALSE), 0)</f>
        <v>0</v>
      </c>
      <c r="AN9" s="4">
        <f>IFERROR(VLOOKUP($A9,Round37[],5,FALSE), 0)</f>
        <v>0</v>
      </c>
      <c r="AO9" s="4">
        <f>IFERROR(VLOOKUP($A9,Round38[],5,FALSE), 0)</f>
        <v>0</v>
      </c>
      <c r="AP9" s="4">
        <f>IFERROR(VLOOKUP($A9,Round39[],5,FALSE), 0)</f>
        <v>0</v>
      </c>
      <c r="AQ9" s="4">
        <f>IFERROR(VLOOKUP($A9,Round40[],5,FALSE), 0)</f>
        <v>0</v>
      </c>
      <c r="AR9" s="4">
        <f>IFERROR(VLOOKUP($A9,Round41[],5,FALSE), 0)</f>
        <v>0</v>
      </c>
      <c r="AS9" s="4">
        <f>IFERROR(VLOOKUP($A9,Round42[],5,FALSE), 0)</f>
        <v>0</v>
      </c>
      <c r="AT9" s="4">
        <f>IFERROR(VLOOKUP($A9,Round43[],5,FALSE), 0)</f>
        <v>0</v>
      </c>
      <c r="AU9" s="4">
        <f>IFERROR(VLOOKUP($A9,Round44[],5,FALSE), 0)</f>
        <v>0</v>
      </c>
      <c r="AV9" s="4">
        <f>IFERROR(VLOOKUP($A9,Round45[],5,FALSE), 0)</f>
        <v>0</v>
      </c>
      <c r="AW9" s="4">
        <f>IFERROR(VLOOKUP($A9,Round46[],5,FALSE), 0)</f>
        <v>0</v>
      </c>
      <c r="AX9" s="4">
        <f>IFERROR(VLOOKUP($A9,Round47[],5,FALSE), 0)</f>
        <v>0</v>
      </c>
      <c r="AY9" s="4">
        <f>IFERROR(VLOOKUP($A9,Round48[],5,FALSE), 0)</f>
        <v>0</v>
      </c>
      <c r="AZ9" s="4">
        <f>IFERROR(VLOOKUP($A9,Round49[],5,FALSE), 0)</f>
        <v>0</v>
      </c>
      <c r="BA9" s="4">
        <f>IFERROR(VLOOKUP($A9,Round50[],5,FALSE), 0)</f>
        <v>0</v>
      </c>
      <c r="BB9" s="4">
        <f>IFERROR(VLOOKUP($A9,Round51[],5,FALSE), 0)</f>
        <v>0</v>
      </c>
      <c r="BC9" s="4">
        <f>IFERROR(VLOOKUP($A9,Round52[],5,FALSE), 0)</f>
        <v>0</v>
      </c>
      <c r="BD9" s="4">
        <f>IFERROR(VLOOKUP($A9,Round53[],5,FALSE), 0)</f>
        <v>0</v>
      </c>
      <c r="BE9" s="4">
        <f>IFERROR(VLOOKUP($A9,Round54[],5,FALSE), 0)</f>
        <v>0</v>
      </c>
      <c r="BF9" s="4">
        <f>IFERROR(VLOOKUP($A9,Round55[],5,FALSE), 0)</f>
        <v>0</v>
      </c>
      <c r="BG9" s="4">
        <f>IFERROR(VLOOKUP($A9,Round56[],5,FALSE), 0)</f>
        <v>0</v>
      </c>
      <c r="BH9" s="4">
        <f>IFERROR(VLOOKUP($A9,Round57[],5,FALSE), 0)</f>
        <v>0</v>
      </c>
      <c r="BI9" s="4">
        <f>IFERROR(VLOOKUP($A9,Round58[],5,FALSE), 0)</f>
        <v>0</v>
      </c>
      <c r="BJ9" s="4">
        <f>IFERROR(VLOOKUP($A9,Round59[],5,FALSE), 0)</f>
        <v>0</v>
      </c>
      <c r="BK9" s="4">
        <f>IFERROR(VLOOKUP($A9,Round60[],5,FALSE), 0)</f>
        <v>0</v>
      </c>
    </row>
    <row r="10" spans="1:63" ht="22.5">
      <c r="A10" s="1">
        <v>26027</v>
      </c>
      <c r="B10" s="5" t="s">
        <v>155</v>
      </c>
      <c r="C10" s="7">
        <f xml:space="preserve"> SUM(TotalPoints[[#This Row],[دور 1]:[دور 60]])</f>
        <v>17</v>
      </c>
      <c r="D10" s="4">
        <f>IFERROR(VLOOKUP($A10,Round01[],5,FALSE), 0)</f>
        <v>3</v>
      </c>
      <c r="E10" s="4">
        <f>IFERROR(VLOOKUP($A10,Round02[],5,FALSE), 0)</f>
        <v>0</v>
      </c>
      <c r="F10" s="4">
        <f>IFERROR(VLOOKUP($A10,Round03[],5,FALSE), 0)</f>
        <v>0</v>
      </c>
      <c r="G10" s="4">
        <f>IFERROR(VLOOKUP($A10,Round04[],5,FALSE), 0)</f>
        <v>3</v>
      </c>
      <c r="H10" s="4">
        <f>IFERROR(VLOOKUP($A10,Round05[],5,FALSE), 0)</f>
        <v>2</v>
      </c>
      <c r="I10" s="4">
        <f>IFERROR(VLOOKUP($A10,Round06[],5,FALSE), 0)</f>
        <v>4</v>
      </c>
      <c r="J10" s="4">
        <f>IFERROR(VLOOKUP($A10,Round07[],5,FALSE), 0)</f>
        <v>0</v>
      </c>
      <c r="K10" s="4">
        <f>IFERROR(VLOOKUP($A10,Round08[],5,FALSE), 0)</f>
        <v>5</v>
      </c>
      <c r="L10" s="4">
        <f>IFERROR(VLOOKUP($A10,Round09[],5,FALSE), 0)</f>
        <v>0</v>
      </c>
      <c r="M10" s="4">
        <f>IFERROR(VLOOKUP($A10,Round10[],5,FALSE), 0)</f>
        <v>0</v>
      </c>
      <c r="N10" s="4">
        <f>IFERROR(VLOOKUP($A10,Round11[],5,FALSE), 0)</f>
        <v>0</v>
      </c>
      <c r="O10" s="4">
        <f>IFERROR(VLOOKUP($A10,Round12[],5,FALSE), 0)</f>
        <v>0</v>
      </c>
      <c r="P10" s="4">
        <f>IFERROR(VLOOKUP($A10,Round13[],5,FALSE), 0)</f>
        <v>0</v>
      </c>
      <c r="Q10" s="4">
        <f>IFERROR(VLOOKUP($A10,Round14[],5,FALSE), 0)</f>
        <v>0</v>
      </c>
      <c r="R10" s="4">
        <f>IFERROR(VLOOKUP($A10,Round15[],5,FALSE), 0)</f>
        <v>0</v>
      </c>
      <c r="S10" s="4">
        <f>IFERROR(VLOOKUP($A10,Round16[],5,FALSE), 0)</f>
        <v>0</v>
      </c>
      <c r="T10" s="4">
        <f>IFERROR(VLOOKUP($A10,Round17[],5,FALSE), 0)</f>
        <v>0</v>
      </c>
      <c r="U10" s="4">
        <f>IFERROR(VLOOKUP($A10,Round18[],5,FALSE), 0)</f>
        <v>0</v>
      </c>
      <c r="V10" s="4">
        <f>IFERROR(VLOOKUP($A10,Round19[],5,FALSE), 0)</f>
        <v>0</v>
      </c>
      <c r="W10" s="4">
        <f>IFERROR(VLOOKUP($A10,Round20[],5,FALSE), 0)</f>
        <v>0</v>
      </c>
      <c r="X10" s="4">
        <f>IFERROR(VLOOKUP($A10,Round21[],5,FALSE), 0)</f>
        <v>0</v>
      </c>
      <c r="Y10" s="4">
        <f>IFERROR(VLOOKUP($A10,Round22[],5,FALSE), 0)</f>
        <v>0</v>
      </c>
      <c r="Z10" s="4">
        <f>IFERROR(VLOOKUP($A10,Round23[],5,FALSE), 0)</f>
        <v>0</v>
      </c>
      <c r="AA10" s="4">
        <f>IFERROR(VLOOKUP($A10,Round24[],5,FALSE), 0)</f>
        <v>0</v>
      </c>
      <c r="AB10" s="4">
        <f>IFERROR(VLOOKUP($A10,Round25[],5,FALSE), 0)</f>
        <v>0</v>
      </c>
      <c r="AC10" s="4">
        <f>IFERROR(VLOOKUP($A10,Round26[],5,FALSE), 0)</f>
        <v>0</v>
      </c>
      <c r="AD10" s="4">
        <f>IFERROR(VLOOKUP($A10,Round27[],5,FALSE), 0)</f>
        <v>0</v>
      </c>
      <c r="AE10" s="4">
        <f>IFERROR(VLOOKUP($A10,Round28[],5,FALSE), 0)</f>
        <v>0</v>
      </c>
      <c r="AF10" s="4">
        <f>IFERROR(VLOOKUP($A10,Round29[],5,FALSE), 0)</f>
        <v>0</v>
      </c>
      <c r="AG10" s="4">
        <f>IFERROR(VLOOKUP($A10,Round30[],5,FALSE), 0)</f>
        <v>0</v>
      </c>
      <c r="AH10" s="4">
        <f>IFERROR(VLOOKUP($A10,Round31[],5,FALSE), 0)</f>
        <v>0</v>
      </c>
      <c r="AI10" s="4">
        <f>IFERROR(VLOOKUP($A10,Round32[],5,FALSE), 0)</f>
        <v>0</v>
      </c>
      <c r="AJ10" s="4">
        <f>IFERROR(VLOOKUP($A10,Round33[],5,FALSE), 0)</f>
        <v>0</v>
      </c>
      <c r="AK10" s="4">
        <f>IFERROR(VLOOKUP($A10,Round34[],5,FALSE), 0)</f>
        <v>0</v>
      </c>
      <c r="AL10" s="4">
        <f>IFERROR(VLOOKUP($A10,Round35[],5,FALSE), 0)</f>
        <v>0</v>
      </c>
      <c r="AM10" s="4">
        <f>IFERROR(VLOOKUP($A10,Round36[],5,FALSE), 0)</f>
        <v>0</v>
      </c>
      <c r="AN10" s="4">
        <f>IFERROR(VLOOKUP($A10,Round37[],5,FALSE), 0)</f>
        <v>0</v>
      </c>
      <c r="AO10" s="4">
        <f>IFERROR(VLOOKUP($A10,Round38[],5,FALSE), 0)</f>
        <v>0</v>
      </c>
      <c r="AP10" s="4">
        <f>IFERROR(VLOOKUP($A10,Round39[],5,FALSE), 0)</f>
        <v>0</v>
      </c>
      <c r="AQ10" s="4">
        <f>IFERROR(VLOOKUP($A10,Round40[],5,FALSE), 0)</f>
        <v>0</v>
      </c>
      <c r="AR10" s="4">
        <f>IFERROR(VLOOKUP($A10,Round41[],5,FALSE), 0)</f>
        <v>0</v>
      </c>
      <c r="AS10" s="4">
        <f>IFERROR(VLOOKUP($A10,Round42[],5,FALSE), 0)</f>
        <v>0</v>
      </c>
      <c r="AT10" s="4">
        <f>IFERROR(VLOOKUP($A10,Round43[],5,FALSE), 0)</f>
        <v>0</v>
      </c>
      <c r="AU10" s="4">
        <f>IFERROR(VLOOKUP($A10,Round44[],5,FALSE), 0)</f>
        <v>0</v>
      </c>
      <c r="AV10" s="4">
        <f>IFERROR(VLOOKUP($A10,Round45[],5,FALSE), 0)</f>
        <v>0</v>
      </c>
      <c r="AW10" s="4">
        <f>IFERROR(VLOOKUP($A10,Round46[],5,FALSE), 0)</f>
        <v>0</v>
      </c>
      <c r="AX10" s="4">
        <f>IFERROR(VLOOKUP($A10,Round47[],5,FALSE), 0)</f>
        <v>0</v>
      </c>
      <c r="AY10" s="4">
        <f>IFERROR(VLOOKUP($A10,Round48[],5,FALSE), 0)</f>
        <v>0</v>
      </c>
      <c r="AZ10" s="4">
        <f>IFERROR(VLOOKUP($A10,Round49[],5,FALSE), 0)</f>
        <v>0</v>
      </c>
      <c r="BA10" s="4">
        <f>IFERROR(VLOOKUP($A10,Round50[],5,FALSE), 0)</f>
        <v>0</v>
      </c>
      <c r="BB10" s="4">
        <f>IFERROR(VLOOKUP($A10,Round51[],5,FALSE), 0)</f>
        <v>0</v>
      </c>
      <c r="BC10" s="4">
        <f>IFERROR(VLOOKUP($A10,Round52[],5,FALSE), 0)</f>
        <v>0</v>
      </c>
      <c r="BD10" s="4">
        <f>IFERROR(VLOOKUP($A10,Round53[],5,FALSE), 0)</f>
        <v>0</v>
      </c>
      <c r="BE10" s="4">
        <f>IFERROR(VLOOKUP($A10,Round54[],5,FALSE), 0)</f>
        <v>0</v>
      </c>
      <c r="BF10" s="4">
        <f>IFERROR(VLOOKUP($A10,Round55[],5,FALSE), 0)</f>
        <v>0</v>
      </c>
      <c r="BG10" s="4">
        <f>IFERROR(VLOOKUP($A10,Round56[],5,FALSE), 0)</f>
        <v>0</v>
      </c>
      <c r="BH10" s="4">
        <f>IFERROR(VLOOKUP($A10,Round57[],5,FALSE), 0)</f>
        <v>0</v>
      </c>
      <c r="BI10" s="4">
        <f>IFERROR(VLOOKUP($A10,Round58[],5,FALSE), 0)</f>
        <v>0</v>
      </c>
      <c r="BJ10" s="4">
        <f>IFERROR(VLOOKUP($A10,Round59[],5,FALSE), 0)</f>
        <v>0</v>
      </c>
      <c r="BK10" s="4">
        <f>IFERROR(VLOOKUP($A10,Round60[],5,FALSE), 0)</f>
        <v>0</v>
      </c>
    </row>
    <row r="11" spans="1:63" ht="22.5">
      <c r="A11" s="1">
        <v>29543</v>
      </c>
      <c r="B11" s="5" t="s">
        <v>112</v>
      </c>
      <c r="C11" s="7">
        <f xml:space="preserve"> SUM(TotalPoints[[#This Row],[دور 1]:[دور 60]])</f>
        <v>16</v>
      </c>
      <c r="D11" s="4">
        <f>IFERROR(VLOOKUP($A11,Round01[],5,FALSE), 0)</f>
        <v>1</v>
      </c>
      <c r="E11" s="4">
        <f>IFERROR(VLOOKUP($A11,Round02[],5,FALSE), 0)</f>
        <v>0</v>
      </c>
      <c r="F11" s="4">
        <f>IFERROR(VLOOKUP($A11,Round03[],5,FALSE), 0)</f>
        <v>2</v>
      </c>
      <c r="G11" s="4">
        <f>IFERROR(VLOOKUP($A11,Round04[],5,FALSE), 0)</f>
        <v>1</v>
      </c>
      <c r="H11" s="4">
        <f>IFERROR(VLOOKUP($A11,Round05[],5,FALSE), 0)</f>
        <v>1</v>
      </c>
      <c r="I11" s="4">
        <f>IFERROR(VLOOKUP($A11,Round06[],5,FALSE), 0)</f>
        <v>6</v>
      </c>
      <c r="J11" s="4">
        <f>IFERROR(VLOOKUP($A11,Round07[],5,FALSE), 0)</f>
        <v>0</v>
      </c>
      <c r="K11" s="4">
        <f>IFERROR(VLOOKUP($A11,Round08[],5,FALSE), 0)</f>
        <v>5</v>
      </c>
      <c r="L11" s="4">
        <f>IFERROR(VLOOKUP($A11,Round09[],5,FALSE), 0)</f>
        <v>0</v>
      </c>
      <c r="M11" s="4">
        <f>IFERROR(VLOOKUP($A11,Round10[],5,FALSE), 0)</f>
        <v>0</v>
      </c>
      <c r="N11" s="4">
        <f>IFERROR(VLOOKUP($A11,Round11[],5,FALSE), 0)</f>
        <v>0</v>
      </c>
      <c r="O11" s="4">
        <f>IFERROR(VLOOKUP($A11,Round12[],5,FALSE), 0)</f>
        <v>0</v>
      </c>
      <c r="P11" s="4">
        <f>IFERROR(VLOOKUP($A11,Round13[],5,FALSE), 0)</f>
        <v>0</v>
      </c>
      <c r="Q11" s="4">
        <f>IFERROR(VLOOKUP($A11,Round14[],5,FALSE), 0)</f>
        <v>0</v>
      </c>
      <c r="R11" s="4">
        <f>IFERROR(VLOOKUP($A11,Round15[],5,FALSE), 0)</f>
        <v>0</v>
      </c>
      <c r="S11" s="4">
        <f>IFERROR(VLOOKUP($A11,Round16[],5,FALSE), 0)</f>
        <v>0</v>
      </c>
      <c r="T11" s="4">
        <f>IFERROR(VLOOKUP($A11,Round17[],5,FALSE), 0)</f>
        <v>0</v>
      </c>
      <c r="U11" s="4">
        <f>IFERROR(VLOOKUP($A11,Round18[],5,FALSE), 0)</f>
        <v>0</v>
      </c>
      <c r="V11" s="4">
        <f>IFERROR(VLOOKUP($A11,Round19[],5,FALSE), 0)</f>
        <v>0</v>
      </c>
      <c r="W11" s="4">
        <f>IFERROR(VLOOKUP($A11,Round20[],5,FALSE), 0)</f>
        <v>0</v>
      </c>
      <c r="X11" s="4">
        <f>IFERROR(VLOOKUP($A11,Round21[],5,FALSE), 0)</f>
        <v>0</v>
      </c>
      <c r="Y11" s="4">
        <f>IFERROR(VLOOKUP($A11,Round22[],5,FALSE), 0)</f>
        <v>0</v>
      </c>
      <c r="Z11" s="4">
        <f>IFERROR(VLOOKUP($A11,Round23[],5,FALSE), 0)</f>
        <v>0</v>
      </c>
      <c r="AA11" s="4">
        <f>IFERROR(VLOOKUP($A11,Round24[],5,FALSE), 0)</f>
        <v>0</v>
      </c>
      <c r="AB11" s="4">
        <f>IFERROR(VLOOKUP($A11,Round25[],5,FALSE), 0)</f>
        <v>0</v>
      </c>
      <c r="AC11" s="4">
        <f>IFERROR(VLOOKUP($A11,Round26[],5,FALSE), 0)</f>
        <v>0</v>
      </c>
      <c r="AD11" s="4">
        <f>IFERROR(VLOOKUP($A11,Round27[],5,FALSE), 0)</f>
        <v>0</v>
      </c>
      <c r="AE11" s="4">
        <f>IFERROR(VLOOKUP($A11,Round28[],5,FALSE), 0)</f>
        <v>0</v>
      </c>
      <c r="AF11" s="4">
        <f>IFERROR(VLOOKUP($A11,Round29[],5,FALSE), 0)</f>
        <v>0</v>
      </c>
      <c r="AG11" s="4">
        <f>IFERROR(VLOOKUP($A11,Round30[],5,FALSE), 0)</f>
        <v>0</v>
      </c>
      <c r="AH11" s="4">
        <f>IFERROR(VLOOKUP($A11,Round31[],5,FALSE), 0)</f>
        <v>0</v>
      </c>
      <c r="AI11" s="4">
        <f>IFERROR(VLOOKUP($A11,Round32[],5,FALSE), 0)</f>
        <v>0</v>
      </c>
      <c r="AJ11" s="4">
        <f>IFERROR(VLOOKUP($A11,Round33[],5,FALSE), 0)</f>
        <v>0</v>
      </c>
      <c r="AK11" s="4">
        <f>IFERROR(VLOOKUP($A11,Round34[],5,FALSE), 0)</f>
        <v>0</v>
      </c>
      <c r="AL11" s="4">
        <f>IFERROR(VLOOKUP($A11,Round35[],5,FALSE), 0)</f>
        <v>0</v>
      </c>
      <c r="AM11" s="4">
        <f>IFERROR(VLOOKUP($A11,Round36[],5,FALSE), 0)</f>
        <v>0</v>
      </c>
      <c r="AN11" s="4">
        <f>IFERROR(VLOOKUP($A11,Round37[],5,FALSE), 0)</f>
        <v>0</v>
      </c>
      <c r="AO11" s="4">
        <f>IFERROR(VLOOKUP($A11,Round38[],5,FALSE), 0)</f>
        <v>0</v>
      </c>
      <c r="AP11" s="4">
        <f>IFERROR(VLOOKUP($A11,Round39[],5,FALSE), 0)</f>
        <v>0</v>
      </c>
      <c r="AQ11" s="4">
        <f>IFERROR(VLOOKUP($A11,Round40[],5,FALSE), 0)</f>
        <v>0</v>
      </c>
      <c r="AR11" s="4">
        <f>IFERROR(VLOOKUP($A11,Round41[],5,FALSE), 0)</f>
        <v>0</v>
      </c>
      <c r="AS11" s="4">
        <f>IFERROR(VLOOKUP($A11,Round42[],5,FALSE), 0)</f>
        <v>0</v>
      </c>
      <c r="AT11" s="4">
        <f>IFERROR(VLOOKUP($A11,Round43[],5,FALSE), 0)</f>
        <v>0</v>
      </c>
      <c r="AU11" s="4">
        <f>IFERROR(VLOOKUP($A11,Round44[],5,FALSE), 0)</f>
        <v>0</v>
      </c>
      <c r="AV11" s="4">
        <f>IFERROR(VLOOKUP($A11,Round45[],5,FALSE), 0)</f>
        <v>0</v>
      </c>
      <c r="AW11" s="4">
        <f>IFERROR(VLOOKUP($A11,Round46[],5,FALSE), 0)</f>
        <v>0</v>
      </c>
      <c r="AX11" s="4">
        <f>IFERROR(VLOOKUP($A11,Round47[],5,FALSE), 0)</f>
        <v>0</v>
      </c>
      <c r="AY11" s="4">
        <f>IFERROR(VLOOKUP($A11,Round48[],5,FALSE), 0)</f>
        <v>0</v>
      </c>
      <c r="AZ11" s="4">
        <f>IFERROR(VLOOKUP($A11,Round49[],5,FALSE), 0)</f>
        <v>0</v>
      </c>
      <c r="BA11" s="4">
        <f>IFERROR(VLOOKUP($A11,Round50[],5,FALSE), 0)</f>
        <v>0</v>
      </c>
      <c r="BB11" s="4">
        <f>IFERROR(VLOOKUP($A11,Round51[],5,FALSE), 0)</f>
        <v>0</v>
      </c>
      <c r="BC11" s="4">
        <f>IFERROR(VLOOKUP($A11,Round52[],5,FALSE), 0)</f>
        <v>0</v>
      </c>
      <c r="BD11" s="4">
        <f>IFERROR(VLOOKUP($A11,Round53[],5,FALSE), 0)</f>
        <v>0</v>
      </c>
      <c r="BE11" s="4">
        <f>IFERROR(VLOOKUP($A11,Round54[],5,FALSE), 0)</f>
        <v>0</v>
      </c>
      <c r="BF11" s="4">
        <f>IFERROR(VLOOKUP($A11,Round55[],5,FALSE), 0)</f>
        <v>0</v>
      </c>
      <c r="BG11" s="4">
        <f>IFERROR(VLOOKUP($A11,Round56[],5,FALSE), 0)</f>
        <v>0</v>
      </c>
      <c r="BH11" s="4">
        <f>IFERROR(VLOOKUP($A11,Round57[],5,FALSE), 0)</f>
        <v>0</v>
      </c>
      <c r="BI11" s="4">
        <f>IFERROR(VLOOKUP($A11,Round58[],5,FALSE), 0)</f>
        <v>0</v>
      </c>
      <c r="BJ11" s="4">
        <f>IFERROR(VLOOKUP($A11,Round59[],5,FALSE), 0)</f>
        <v>0</v>
      </c>
      <c r="BK11" s="4">
        <f>IFERROR(VLOOKUP($A11,Round60[],5,FALSE), 0)</f>
        <v>0</v>
      </c>
    </row>
    <row r="12" spans="1:63" ht="22.5">
      <c r="A12" s="1">
        <v>13355</v>
      </c>
      <c r="B12" s="5" t="s">
        <v>138</v>
      </c>
      <c r="C12" s="7">
        <f xml:space="preserve"> SUM(TotalPoints[[#This Row],[دور 1]:[دور 60]])</f>
        <v>16</v>
      </c>
      <c r="D12" s="4">
        <f>IFERROR(VLOOKUP($A12,Round01[],5,FALSE), 0)</f>
        <v>2</v>
      </c>
      <c r="E12" s="4">
        <f>IFERROR(VLOOKUP($A12,Round02[],5,FALSE), 0)</f>
        <v>0</v>
      </c>
      <c r="F12" s="4">
        <f>IFERROR(VLOOKUP($A12,Round03[],5,FALSE), 0)</f>
        <v>1</v>
      </c>
      <c r="G12" s="4">
        <f>IFERROR(VLOOKUP($A12,Round04[],5,FALSE), 0)</f>
        <v>3</v>
      </c>
      <c r="H12" s="4">
        <f>IFERROR(VLOOKUP($A12,Round05[],5,FALSE), 0)</f>
        <v>1</v>
      </c>
      <c r="I12" s="4">
        <f>IFERROR(VLOOKUP($A12,Round06[],5,FALSE), 0)</f>
        <v>6</v>
      </c>
      <c r="J12" s="1">
        <f>IFERROR(VLOOKUP($A12,Round07[],5,FALSE), 0)</f>
        <v>0</v>
      </c>
      <c r="K12" s="1">
        <f>IFERROR(VLOOKUP($A12,Round08[],5,FALSE), 0)</f>
        <v>3</v>
      </c>
      <c r="L12" s="1">
        <f>IFERROR(VLOOKUP($A12,Round09[],5,FALSE), 0)</f>
        <v>0</v>
      </c>
      <c r="M12" s="1">
        <f>IFERROR(VLOOKUP($A12,Round10[],5,FALSE), 0)</f>
        <v>0</v>
      </c>
      <c r="N12" s="1">
        <f>IFERROR(VLOOKUP($A12,Round11[],5,FALSE), 0)</f>
        <v>0</v>
      </c>
      <c r="O12" s="1">
        <f>IFERROR(VLOOKUP($A12,Round12[],5,FALSE), 0)</f>
        <v>0</v>
      </c>
      <c r="P12" s="1">
        <f>IFERROR(VLOOKUP($A12,Round13[],5,FALSE), 0)</f>
        <v>0</v>
      </c>
      <c r="Q12" s="1">
        <f>IFERROR(VLOOKUP($A12,Round14[],5,FALSE), 0)</f>
        <v>0</v>
      </c>
      <c r="R12" s="1">
        <f>IFERROR(VLOOKUP($A12,Round15[],5,FALSE), 0)</f>
        <v>0</v>
      </c>
      <c r="S12" s="1">
        <f>IFERROR(VLOOKUP($A12,Round16[],5,FALSE), 0)</f>
        <v>0</v>
      </c>
      <c r="T12" s="1">
        <f>IFERROR(VLOOKUP($A12,Round17[],5,FALSE), 0)</f>
        <v>0</v>
      </c>
      <c r="U12" s="1">
        <f>IFERROR(VLOOKUP($A12,Round18[],5,FALSE), 0)</f>
        <v>0</v>
      </c>
      <c r="V12" s="1">
        <f>IFERROR(VLOOKUP($A12,Round19[],5,FALSE), 0)</f>
        <v>0</v>
      </c>
      <c r="W12" s="1">
        <f>IFERROR(VLOOKUP($A12,Round20[],5,FALSE), 0)</f>
        <v>0</v>
      </c>
      <c r="X12" s="1">
        <f>IFERROR(VLOOKUP($A12,Round21[],5,FALSE), 0)</f>
        <v>0</v>
      </c>
      <c r="Y12" s="1">
        <f>IFERROR(VLOOKUP($A12,Round22[],5,FALSE), 0)</f>
        <v>0</v>
      </c>
      <c r="Z12" s="1">
        <f>IFERROR(VLOOKUP($A12,Round23[],5,FALSE), 0)</f>
        <v>0</v>
      </c>
      <c r="AA12" s="1">
        <f>IFERROR(VLOOKUP($A12,Round24[],5,FALSE), 0)</f>
        <v>0</v>
      </c>
      <c r="AB12" s="1">
        <f>IFERROR(VLOOKUP($A12,Round25[],5,FALSE), 0)</f>
        <v>0</v>
      </c>
      <c r="AC12" s="1">
        <f>IFERROR(VLOOKUP($A12,Round26[],5,FALSE), 0)</f>
        <v>0</v>
      </c>
      <c r="AD12" s="1">
        <f>IFERROR(VLOOKUP($A12,Round27[],5,FALSE), 0)</f>
        <v>0</v>
      </c>
      <c r="AE12" s="1">
        <f>IFERROR(VLOOKUP($A12,Round28[],5,FALSE), 0)</f>
        <v>0</v>
      </c>
      <c r="AF12" s="1">
        <f>IFERROR(VLOOKUP($A12,Round29[],5,FALSE), 0)</f>
        <v>0</v>
      </c>
      <c r="AG12" s="1">
        <f>IFERROR(VLOOKUP($A12,Round30[],5,FALSE), 0)</f>
        <v>0</v>
      </c>
      <c r="AH12" s="1">
        <f>IFERROR(VLOOKUP($A12,Round31[],5,FALSE), 0)</f>
        <v>0</v>
      </c>
      <c r="AI12" s="1">
        <f>IFERROR(VLOOKUP($A12,Round32[],5,FALSE), 0)</f>
        <v>0</v>
      </c>
      <c r="AJ12" s="1">
        <f>IFERROR(VLOOKUP($A12,Round33[],5,FALSE), 0)</f>
        <v>0</v>
      </c>
      <c r="AK12" s="1">
        <f>IFERROR(VLOOKUP($A12,Round34[],5,FALSE), 0)</f>
        <v>0</v>
      </c>
      <c r="AL12" s="1">
        <f>IFERROR(VLOOKUP($A12,Round35[],5,FALSE), 0)</f>
        <v>0</v>
      </c>
      <c r="AM12" s="1">
        <f>IFERROR(VLOOKUP($A12,Round36[],5,FALSE), 0)</f>
        <v>0</v>
      </c>
      <c r="AN12" s="1">
        <f>IFERROR(VLOOKUP($A12,Round37[],5,FALSE), 0)</f>
        <v>0</v>
      </c>
      <c r="AO12" s="1">
        <f>IFERROR(VLOOKUP($A12,Round38[],5,FALSE), 0)</f>
        <v>0</v>
      </c>
      <c r="AP12" s="1">
        <f>IFERROR(VLOOKUP($A12,Round39[],5,FALSE), 0)</f>
        <v>0</v>
      </c>
      <c r="AQ12" s="1">
        <f>IFERROR(VLOOKUP($A12,Round40[],5,FALSE), 0)</f>
        <v>0</v>
      </c>
      <c r="AR12" s="1">
        <f>IFERROR(VLOOKUP($A12,Round41[],5,FALSE), 0)</f>
        <v>0</v>
      </c>
      <c r="AS12" s="1">
        <f>IFERROR(VLOOKUP($A12,Round42[],5,FALSE), 0)</f>
        <v>0</v>
      </c>
      <c r="AT12" s="1">
        <f>IFERROR(VLOOKUP($A12,Round43[],5,FALSE), 0)</f>
        <v>0</v>
      </c>
      <c r="AU12" s="1">
        <f>IFERROR(VLOOKUP($A12,Round44[],5,FALSE), 0)</f>
        <v>0</v>
      </c>
      <c r="AV12" s="1">
        <f>IFERROR(VLOOKUP($A12,Round45[],5,FALSE), 0)</f>
        <v>0</v>
      </c>
      <c r="AW12" s="1">
        <f>IFERROR(VLOOKUP($A12,Round46[],5,FALSE), 0)</f>
        <v>0</v>
      </c>
      <c r="AX12" s="1">
        <f>IFERROR(VLOOKUP($A12,Round47[],5,FALSE), 0)</f>
        <v>0</v>
      </c>
      <c r="AY12" s="1">
        <f>IFERROR(VLOOKUP($A12,Round48[],5,FALSE), 0)</f>
        <v>0</v>
      </c>
      <c r="AZ12" s="1">
        <f>IFERROR(VLOOKUP($A12,Round49[],5,FALSE), 0)</f>
        <v>0</v>
      </c>
      <c r="BA12" s="1">
        <f>IFERROR(VLOOKUP($A12,Round50[],5,FALSE), 0)</f>
        <v>0</v>
      </c>
      <c r="BB12" s="1">
        <f>IFERROR(VLOOKUP($A12,Round51[],5,FALSE), 0)</f>
        <v>0</v>
      </c>
      <c r="BC12" s="1">
        <f>IFERROR(VLOOKUP($A12,Round52[],5,FALSE), 0)</f>
        <v>0</v>
      </c>
      <c r="BD12" s="1">
        <f>IFERROR(VLOOKUP($A12,Round53[],5,FALSE), 0)</f>
        <v>0</v>
      </c>
      <c r="BE12" s="1">
        <f>IFERROR(VLOOKUP($A12,Round54[],5,FALSE), 0)</f>
        <v>0</v>
      </c>
      <c r="BF12" s="1">
        <f>IFERROR(VLOOKUP($A12,Round55[],5,FALSE), 0)</f>
        <v>0</v>
      </c>
      <c r="BG12" s="1">
        <f>IFERROR(VLOOKUP($A12,Round56[],5,FALSE), 0)</f>
        <v>0</v>
      </c>
      <c r="BH12" s="1">
        <f>IFERROR(VLOOKUP($A12,Round57[],5,FALSE), 0)</f>
        <v>0</v>
      </c>
      <c r="BI12" s="1">
        <f>IFERROR(VLOOKUP($A12,Round58[],5,FALSE), 0)</f>
        <v>0</v>
      </c>
      <c r="BJ12" s="1">
        <f>IFERROR(VLOOKUP($A12,Round59[],5,FALSE), 0)</f>
        <v>0</v>
      </c>
      <c r="BK12" s="1">
        <f>IFERROR(VLOOKUP($A12,Round60[],5,FALSE), 0)</f>
        <v>0</v>
      </c>
    </row>
    <row r="13" spans="1:63" ht="22.5">
      <c r="A13" s="1">
        <v>25396</v>
      </c>
      <c r="B13" s="5" t="s">
        <v>77</v>
      </c>
      <c r="C13" s="7">
        <f xml:space="preserve"> SUM(TotalPoints[[#This Row],[دور 1]:[دور 60]])</f>
        <v>15</v>
      </c>
      <c r="D13" s="4">
        <f>IFERROR(VLOOKUP($A13,Round01[],5,FALSE), 0)</f>
        <v>4</v>
      </c>
      <c r="E13" s="4">
        <f>IFERROR(VLOOKUP($A13,Round02[],5,FALSE), 0)</f>
        <v>0</v>
      </c>
      <c r="F13" s="4">
        <f>IFERROR(VLOOKUP($A13,Round03[],5,FALSE), 0)</f>
        <v>1</v>
      </c>
      <c r="G13" s="4">
        <f>IFERROR(VLOOKUP($A13,Round04[],5,FALSE), 0)</f>
        <v>1</v>
      </c>
      <c r="H13" s="4">
        <f>IFERROR(VLOOKUP($A13,Round05[],5,FALSE), 0)</f>
        <v>2</v>
      </c>
      <c r="I13" s="4">
        <f>IFERROR(VLOOKUP($A13,Round06[],5,FALSE), 0)</f>
        <v>4</v>
      </c>
      <c r="J13" s="4">
        <f>IFERROR(VLOOKUP($A13,Round07[],5,FALSE), 0)</f>
        <v>0</v>
      </c>
      <c r="K13" s="4">
        <f>IFERROR(VLOOKUP($A13,Round08[],5,FALSE), 0)</f>
        <v>3</v>
      </c>
      <c r="L13" s="4">
        <f>IFERROR(VLOOKUP($A13,Round09[],5,FALSE), 0)</f>
        <v>0</v>
      </c>
      <c r="M13" s="4">
        <f>IFERROR(VLOOKUP($A13,Round10[],5,FALSE), 0)</f>
        <v>0</v>
      </c>
      <c r="N13" s="4">
        <f>IFERROR(VLOOKUP($A13,Round11[],5,FALSE), 0)</f>
        <v>0</v>
      </c>
      <c r="O13" s="4">
        <f>IFERROR(VLOOKUP($A13,Round12[],5,FALSE), 0)</f>
        <v>0</v>
      </c>
      <c r="P13" s="4">
        <f>IFERROR(VLOOKUP($A13,Round13[],5,FALSE), 0)</f>
        <v>0</v>
      </c>
      <c r="Q13" s="4">
        <f>IFERROR(VLOOKUP($A13,Round14[],5,FALSE), 0)</f>
        <v>0</v>
      </c>
      <c r="R13" s="4">
        <f>IFERROR(VLOOKUP($A13,Round15[],5,FALSE), 0)</f>
        <v>0</v>
      </c>
      <c r="S13" s="4">
        <f>IFERROR(VLOOKUP($A13,Round16[],5,FALSE), 0)</f>
        <v>0</v>
      </c>
      <c r="T13" s="4">
        <f>IFERROR(VLOOKUP($A13,Round17[],5,FALSE), 0)</f>
        <v>0</v>
      </c>
      <c r="U13" s="4">
        <f>IFERROR(VLOOKUP($A13,Round18[],5,FALSE), 0)</f>
        <v>0</v>
      </c>
      <c r="V13" s="4">
        <f>IFERROR(VLOOKUP($A13,Round19[],5,FALSE), 0)</f>
        <v>0</v>
      </c>
      <c r="W13" s="4">
        <f>IFERROR(VLOOKUP($A13,Round20[],5,FALSE), 0)</f>
        <v>0</v>
      </c>
      <c r="X13" s="4">
        <f>IFERROR(VLOOKUP($A13,Round21[],5,FALSE), 0)</f>
        <v>0</v>
      </c>
      <c r="Y13" s="4">
        <f>IFERROR(VLOOKUP($A13,Round22[],5,FALSE), 0)</f>
        <v>0</v>
      </c>
      <c r="Z13" s="4">
        <f>IFERROR(VLOOKUP($A13,Round23[],5,FALSE), 0)</f>
        <v>0</v>
      </c>
      <c r="AA13" s="4">
        <f>IFERROR(VLOOKUP($A13,Round24[],5,FALSE), 0)</f>
        <v>0</v>
      </c>
      <c r="AB13" s="4">
        <f>IFERROR(VLOOKUP($A13,Round25[],5,FALSE), 0)</f>
        <v>0</v>
      </c>
      <c r="AC13" s="4">
        <f>IFERROR(VLOOKUP($A13,Round26[],5,FALSE), 0)</f>
        <v>0</v>
      </c>
      <c r="AD13" s="4">
        <f>IFERROR(VLOOKUP($A13,Round27[],5,FALSE), 0)</f>
        <v>0</v>
      </c>
      <c r="AE13" s="4">
        <f>IFERROR(VLOOKUP($A13,Round28[],5,FALSE), 0)</f>
        <v>0</v>
      </c>
      <c r="AF13" s="4">
        <f>IFERROR(VLOOKUP($A13,Round29[],5,FALSE), 0)</f>
        <v>0</v>
      </c>
      <c r="AG13" s="4">
        <f>IFERROR(VLOOKUP($A13,Round30[],5,FALSE), 0)</f>
        <v>0</v>
      </c>
      <c r="AH13" s="4">
        <f>IFERROR(VLOOKUP($A13,Round31[],5,FALSE), 0)</f>
        <v>0</v>
      </c>
      <c r="AI13" s="4">
        <f>IFERROR(VLOOKUP($A13,Round32[],5,FALSE), 0)</f>
        <v>0</v>
      </c>
      <c r="AJ13" s="4">
        <f>IFERROR(VLOOKUP($A13,Round33[],5,FALSE), 0)</f>
        <v>0</v>
      </c>
      <c r="AK13" s="4">
        <f>IFERROR(VLOOKUP($A13,Round34[],5,FALSE), 0)</f>
        <v>0</v>
      </c>
      <c r="AL13" s="4">
        <f>IFERROR(VLOOKUP($A13,Round35[],5,FALSE), 0)</f>
        <v>0</v>
      </c>
      <c r="AM13" s="4">
        <f>IFERROR(VLOOKUP($A13,Round36[],5,FALSE), 0)</f>
        <v>0</v>
      </c>
      <c r="AN13" s="4">
        <f>IFERROR(VLOOKUP($A13,Round37[],5,FALSE), 0)</f>
        <v>0</v>
      </c>
      <c r="AO13" s="4">
        <f>IFERROR(VLOOKUP($A13,Round38[],5,FALSE), 0)</f>
        <v>0</v>
      </c>
      <c r="AP13" s="4">
        <f>IFERROR(VLOOKUP($A13,Round39[],5,FALSE), 0)</f>
        <v>0</v>
      </c>
      <c r="AQ13" s="4">
        <f>IFERROR(VLOOKUP($A13,Round40[],5,FALSE), 0)</f>
        <v>0</v>
      </c>
      <c r="AR13" s="4">
        <f>IFERROR(VLOOKUP($A13,Round41[],5,FALSE), 0)</f>
        <v>0</v>
      </c>
      <c r="AS13" s="4">
        <f>IFERROR(VLOOKUP($A13,Round42[],5,FALSE), 0)</f>
        <v>0</v>
      </c>
      <c r="AT13" s="4">
        <f>IFERROR(VLOOKUP($A13,Round43[],5,FALSE), 0)</f>
        <v>0</v>
      </c>
      <c r="AU13" s="4">
        <f>IFERROR(VLOOKUP($A13,Round44[],5,FALSE), 0)</f>
        <v>0</v>
      </c>
      <c r="AV13" s="4">
        <f>IFERROR(VLOOKUP($A13,Round45[],5,FALSE), 0)</f>
        <v>0</v>
      </c>
      <c r="AW13" s="4">
        <f>IFERROR(VLOOKUP($A13,Round46[],5,FALSE), 0)</f>
        <v>0</v>
      </c>
      <c r="AX13" s="4">
        <f>IFERROR(VLOOKUP($A13,Round47[],5,FALSE), 0)</f>
        <v>0</v>
      </c>
      <c r="AY13" s="4">
        <f>IFERROR(VLOOKUP($A13,Round48[],5,FALSE), 0)</f>
        <v>0</v>
      </c>
      <c r="AZ13" s="4">
        <f>IFERROR(VLOOKUP($A13,Round49[],5,FALSE), 0)</f>
        <v>0</v>
      </c>
      <c r="BA13" s="4">
        <f>IFERROR(VLOOKUP($A13,Round50[],5,FALSE), 0)</f>
        <v>0</v>
      </c>
      <c r="BB13" s="4">
        <f>IFERROR(VLOOKUP($A13,Round51[],5,FALSE), 0)</f>
        <v>0</v>
      </c>
      <c r="BC13" s="4">
        <f>IFERROR(VLOOKUP($A13,Round52[],5,FALSE), 0)</f>
        <v>0</v>
      </c>
      <c r="BD13" s="4">
        <f>IFERROR(VLOOKUP($A13,Round53[],5,FALSE), 0)</f>
        <v>0</v>
      </c>
      <c r="BE13" s="4">
        <f>IFERROR(VLOOKUP($A13,Round54[],5,FALSE), 0)</f>
        <v>0</v>
      </c>
      <c r="BF13" s="4">
        <f>IFERROR(VLOOKUP($A13,Round55[],5,FALSE), 0)</f>
        <v>0</v>
      </c>
      <c r="BG13" s="4">
        <f>IFERROR(VLOOKUP($A13,Round56[],5,FALSE), 0)</f>
        <v>0</v>
      </c>
      <c r="BH13" s="4">
        <f>IFERROR(VLOOKUP($A13,Round57[],5,FALSE), 0)</f>
        <v>0</v>
      </c>
      <c r="BI13" s="4">
        <f>IFERROR(VLOOKUP($A13,Round58[],5,FALSE), 0)</f>
        <v>0</v>
      </c>
      <c r="BJ13" s="4">
        <f>IFERROR(VLOOKUP($A13,Round59[],5,FALSE), 0)</f>
        <v>0</v>
      </c>
      <c r="BK13" s="4">
        <f>IFERROR(VLOOKUP($A13,Round60[],5,FALSE), 0)</f>
        <v>0</v>
      </c>
    </row>
    <row r="14" spans="1:63" ht="22.5">
      <c r="A14" s="1">
        <v>29466</v>
      </c>
      <c r="B14" s="2" t="s">
        <v>67</v>
      </c>
      <c r="C14" s="6">
        <f xml:space="preserve"> SUM(TotalPoints[[#This Row],[دور 1]:[دور 60]])</f>
        <v>15</v>
      </c>
      <c r="D14" s="1">
        <f>IFERROR(VLOOKUP($A14,Round01[],5,FALSE), 0)</f>
        <v>4</v>
      </c>
      <c r="E14" s="1">
        <f>IFERROR(VLOOKUP($A14,Round02[],5,FALSE), 0)</f>
        <v>0</v>
      </c>
      <c r="F14" s="1">
        <f>IFERROR(VLOOKUP($A14,Round03[],5,FALSE), 0)</f>
        <v>2</v>
      </c>
      <c r="G14" s="1">
        <f>IFERROR(VLOOKUP($A14,Round04[],5,FALSE), 0)</f>
        <v>1</v>
      </c>
      <c r="H14" s="1">
        <f>IFERROR(VLOOKUP($A14,Round05[],5,FALSE), 0)</f>
        <v>1</v>
      </c>
      <c r="I14" s="4">
        <f>IFERROR(VLOOKUP($A14,Round06[],5,FALSE), 0)</f>
        <v>7</v>
      </c>
      <c r="J14" s="1">
        <f>IFERROR(VLOOKUP($A14,Round07[],5,FALSE), 0)</f>
        <v>0</v>
      </c>
      <c r="K14" s="1">
        <f>IFERROR(VLOOKUP($A14,Round08[],5,FALSE), 0)</f>
        <v>0</v>
      </c>
      <c r="L14" s="1">
        <f>IFERROR(VLOOKUP($A14,Round09[],5,FALSE), 0)</f>
        <v>0</v>
      </c>
      <c r="M14" s="1">
        <f>IFERROR(VLOOKUP($A14,Round10[],5,FALSE), 0)</f>
        <v>0</v>
      </c>
      <c r="N14" s="1">
        <f>IFERROR(VLOOKUP($A14,Round11[],5,FALSE), 0)</f>
        <v>0</v>
      </c>
      <c r="O14" s="1">
        <f>IFERROR(VLOOKUP($A14,Round12[],5,FALSE), 0)</f>
        <v>0</v>
      </c>
      <c r="P14" s="1">
        <f>IFERROR(VLOOKUP($A14,Round13[],5,FALSE), 0)</f>
        <v>0</v>
      </c>
      <c r="Q14" s="1">
        <f>IFERROR(VLOOKUP($A14,Round14[],5,FALSE), 0)</f>
        <v>0</v>
      </c>
      <c r="R14" s="1">
        <f>IFERROR(VLOOKUP($A14,Round15[],5,FALSE), 0)</f>
        <v>0</v>
      </c>
      <c r="S14" s="1">
        <f>IFERROR(VLOOKUP($A14,Round16[],5,FALSE), 0)</f>
        <v>0</v>
      </c>
      <c r="T14" s="1">
        <f>IFERROR(VLOOKUP($A14,Round17[],5,FALSE), 0)</f>
        <v>0</v>
      </c>
      <c r="U14" s="1">
        <f>IFERROR(VLOOKUP($A14,Round18[],5,FALSE), 0)</f>
        <v>0</v>
      </c>
      <c r="V14" s="1">
        <f>IFERROR(VLOOKUP($A14,Round19[],5,FALSE), 0)</f>
        <v>0</v>
      </c>
      <c r="W14" s="1">
        <f>IFERROR(VLOOKUP($A14,Round20[],5,FALSE), 0)</f>
        <v>0</v>
      </c>
      <c r="X14" s="1">
        <f>IFERROR(VLOOKUP($A14,Round21[],5,FALSE), 0)</f>
        <v>0</v>
      </c>
      <c r="Y14" s="1">
        <f>IFERROR(VLOOKUP($A14,Round22[],5,FALSE), 0)</f>
        <v>0</v>
      </c>
      <c r="Z14" s="1">
        <f>IFERROR(VLOOKUP($A14,Round23[],5,FALSE), 0)</f>
        <v>0</v>
      </c>
      <c r="AA14" s="1">
        <f>IFERROR(VLOOKUP($A14,Round24[],5,FALSE), 0)</f>
        <v>0</v>
      </c>
      <c r="AB14" s="1">
        <f>IFERROR(VLOOKUP($A14,Round25[],5,FALSE), 0)</f>
        <v>0</v>
      </c>
      <c r="AC14" s="1">
        <f>IFERROR(VLOOKUP($A14,Round26[],5,FALSE), 0)</f>
        <v>0</v>
      </c>
      <c r="AD14" s="1">
        <f>IFERROR(VLOOKUP($A14,Round27[],5,FALSE), 0)</f>
        <v>0</v>
      </c>
      <c r="AE14" s="1">
        <f>IFERROR(VLOOKUP($A14,Round28[],5,FALSE), 0)</f>
        <v>0</v>
      </c>
      <c r="AF14" s="1">
        <f>IFERROR(VLOOKUP($A14,Round29[],5,FALSE), 0)</f>
        <v>0</v>
      </c>
      <c r="AG14" s="1">
        <f>IFERROR(VLOOKUP($A14,Round30[],5,FALSE), 0)</f>
        <v>0</v>
      </c>
      <c r="AH14" s="1">
        <f>IFERROR(VLOOKUP($A14,Round31[],5,FALSE), 0)</f>
        <v>0</v>
      </c>
      <c r="AI14" s="1">
        <f>IFERROR(VLOOKUP($A14,Round32[],5,FALSE), 0)</f>
        <v>0</v>
      </c>
      <c r="AJ14" s="1">
        <f>IFERROR(VLOOKUP($A14,Round33[],5,FALSE), 0)</f>
        <v>0</v>
      </c>
      <c r="AK14" s="1">
        <f>IFERROR(VLOOKUP($A14,Round34[],5,FALSE), 0)</f>
        <v>0</v>
      </c>
      <c r="AL14" s="1">
        <f>IFERROR(VLOOKUP($A14,Round35[],5,FALSE), 0)</f>
        <v>0</v>
      </c>
      <c r="AM14" s="1">
        <f>IFERROR(VLOOKUP($A14,Round36[],5,FALSE), 0)</f>
        <v>0</v>
      </c>
      <c r="AN14" s="1">
        <f>IFERROR(VLOOKUP($A14,Round37[],5,FALSE), 0)</f>
        <v>0</v>
      </c>
      <c r="AO14" s="1">
        <f>IFERROR(VLOOKUP($A14,Round38[],5,FALSE), 0)</f>
        <v>0</v>
      </c>
      <c r="AP14" s="1">
        <f>IFERROR(VLOOKUP($A14,Round39[],5,FALSE), 0)</f>
        <v>0</v>
      </c>
      <c r="AQ14" s="1">
        <f>IFERROR(VLOOKUP($A14,Round40[],5,FALSE), 0)</f>
        <v>0</v>
      </c>
      <c r="AR14" s="1">
        <f>IFERROR(VLOOKUP($A14,Round41[],5,FALSE), 0)</f>
        <v>0</v>
      </c>
      <c r="AS14" s="1">
        <f>IFERROR(VLOOKUP($A14,Round42[],5,FALSE), 0)</f>
        <v>0</v>
      </c>
      <c r="AT14" s="1">
        <f>IFERROR(VLOOKUP($A14,Round43[],5,FALSE), 0)</f>
        <v>0</v>
      </c>
      <c r="AU14" s="1">
        <f>IFERROR(VLOOKUP($A14,Round44[],5,FALSE), 0)</f>
        <v>0</v>
      </c>
      <c r="AV14" s="1">
        <f>IFERROR(VLOOKUP($A14,Round45[],5,FALSE), 0)</f>
        <v>0</v>
      </c>
      <c r="AW14" s="1">
        <f>IFERROR(VLOOKUP($A14,Round46[],5,FALSE), 0)</f>
        <v>0</v>
      </c>
      <c r="AX14" s="1">
        <f>IFERROR(VLOOKUP($A14,Round47[],5,FALSE), 0)</f>
        <v>0</v>
      </c>
      <c r="AY14" s="1">
        <f>IFERROR(VLOOKUP($A14,Round48[],5,FALSE), 0)</f>
        <v>0</v>
      </c>
      <c r="AZ14" s="1">
        <f>IFERROR(VLOOKUP($A14,Round49[],5,FALSE), 0)</f>
        <v>0</v>
      </c>
      <c r="BA14" s="1">
        <f>IFERROR(VLOOKUP($A14,Round50[],5,FALSE), 0)</f>
        <v>0</v>
      </c>
      <c r="BB14" s="1">
        <f>IFERROR(VLOOKUP($A14,Round51[],5,FALSE), 0)</f>
        <v>0</v>
      </c>
      <c r="BC14" s="1">
        <f>IFERROR(VLOOKUP($A14,Round52[],5,FALSE), 0)</f>
        <v>0</v>
      </c>
      <c r="BD14" s="1">
        <f>IFERROR(VLOOKUP($A14,Round53[],5,FALSE), 0)</f>
        <v>0</v>
      </c>
      <c r="BE14" s="1">
        <f>IFERROR(VLOOKUP($A14,Round54[],5,FALSE), 0)</f>
        <v>0</v>
      </c>
      <c r="BF14" s="1">
        <f>IFERROR(VLOOKUP($A14,Round55[],5,FALSE), 0)</f>
        <v>0</v>
      </c>
      <c r="BG14" s="1">
        <f>IFERROR(VLOOKUP($A14,Round56[],5,FALSE), 0)</f>
        <v>0</v>
      </c>
      <c r="BH14" s="1">
        <f>IFERROR(VLOOKUP($A14,Round57[],5,FALSE), 0)</f>
        <v>0</v>
      </c>
      <c r="BI14" s="1">
        <f>IFERROR(VLOOKUP($A14,Round58[],5,FALSE), 0)</f>
        <v>0</v>
      </c>
      <c r="BJ14" s="1">
        <f>IFERROR(VLOOKUP($A14,Round59[],5,FALSE), 0)</f>
        <v>0</v>
      </c>
      <c r="BK14" s="1">
        <f>IFERROR(VLOOKUP($A14,Round60[],5,FALSE), 0)</f>
        <v>0</v>
      </c>
    </row>
    <row r="15" spans="1:63" ht="22.5">
      <c r="A15" s="1">
        <v>27857</v>
      </c>
      <c r="B15" s="5" t="s">
        <v>102</v>
      </c>
      <c r="C15" s="7">
        <f xml:space="preserve"> SUM(TotalPoints[[#This Row],[دور 1]:[دور 60]])</f>
        <v>14</v>
      </c>
      <c r="D15" s="4">
        <f>IFERROR(VLOOKUP($A15,Round01[],5,FALSE), 0)</f>
        <v>3</v>
      </c>
      <c r="E15" s="4">
        <f>IFERROR(VLOOKUP($A15,Round02[],5,FALSE), 0)</f>
        <v>0</v>
      </c>
      <c r="F15" s="4">
        <f>IFERROR(VLOOKUP($A15,Round03[],5,FALSE), 0)</f>
        <v>1</v>
      </c>
      <c r="G15" s="4">
        <f>IFERROR(VLOOKUP($A15,Round04[],5,FALSE), 0)</f>
        <v>3</v>
      </c>
      <c r="H15" s="4">
        <f>IFERROR(VLOOKUP($A15,Round05[],5,FALSE), 0)</f>
        <v>1</v>
      </c>
      <c r="I15" s="4">
        <f>IFERROR(VLOOKUP($A15,Round06[],5,FALSE), 0)</f>
        <v>3</v>
      </c>
      <c r="J15" s="4">
        <f>IFERROR(VLOOKUP($A15,Round07[],5,FALSE), 0)</f>
        <v>0</v>
      </c>
      <c r="K15" s="4">
        <f>IFERROR(VLOOKUP($A15,Round08[],5,FALSE), 0)</f>
        <v>3</v>
      </c>
      <c r="L15" s="4">
        <f>IFERROR(VLOOKUP($A15,Round09[],5,FALSE), 0)</f>
        <v>0</v>
      </c>
      <c r="M15" s="4">
        <f>IFERROR(VLOOKUP($A15,Round10[],5,FALSE), 0)</f>
        <v>0</v>
      </c>
      <c r="N15" s="4">
        <f>IFERROR(VLOOKUP($A15,Round11[],5,FALSE), 0)</f>
        <v>0</v>
      </c>
      <c r="O15" s="4">
        <f>IFERROR(VLOOKUP($A15,Round12[],5,FALSE), 0)</f>
        <v>0</v>
      </c>
      <c r="P15" s="4">
        <f>IFERROR(VLOOKUP($A15,Round13[],5,FALSE), 0)</f>
        <v>0</v>
      </c>
      <c r="Q15" s="4">
        <f>IFERROR(VLOOKUP($A15,Round14[],5,FALSE), 0)</f>
        <v>0</v>
      </c>
      <c r="R15" s="4">
        <f>IFERROR(VLOOKUP($A15,Round15[],5,FALSE), 0)</f>
        <v>0</v>
      </c>
      <c r="S15" s="4">
        <f>IFERROR(VLOOKUP($A15,Round16[],5,FALSE), 0)</f>
        <v>0</v>
      </c>
      <c r="T15" s="4">
        <f>IFERROR(VLOOKUP($A15,Round17[],5,FALSE), 0)</f>
        <v>0</v>
      </c>
      <c r="U15" s="4">
        <f>IFERROR(VLOOKUP($A15,Round18[],5,FALSE), 0)</f>
        <v>0</v>
      </c>
      <c r="V15" s="4">
        <f>IFERROR(VLOOKUP($A15,Round19[],5,FALSE), 0)</f>
        <v>0</v>
      </c>
      <c r="W15" s="4">
        <f>IFERROR(VLOOKUP($A15,Round20[],5,FALSE), 0)</f>
        <v>0</v>
      </c>
      <c r="X15" s="4">
        <f>IFERROR(VLOOKUP($A15,Round21[],5,FALSE), 0)</f>
        <v>0</v>
      </c>
      <c r="Y15" s="4">
        <f>IFERROR(VLOOKUP($A15,Round22[],5,FALSE), 0)</f>
        <v>0</v>
      </c>
      <c r="Z15" s="4">
        <f>IFERROR(VLOOKUP($A15,Round23[],5,FALSE), 0)</f>
        <v>0</v>
      </c>
      <c r="AA15" s="4">
        <f>IFERROR(VLOOKUP($A15,Round24[],5,FALSE), 0)</f>
        <v>0</v>
      </c>
      <c r="AB15" s="4">
        <f>IFERROR(VLOOKUP($A15,Round25[],5,FALSE), 0)</f>
        <v>0</v>
      </c>
      <c r="AC15" s="4">
        <f>IFERROR(VLOOKUP($A15,Round26[],5,FALSE), 0)</f>
        <v>0</v>
      </c>
      <c r="AD15" s="4">
        <f>IFERROR(VLOOKUP($A15,Round27[],5,FALSE), 0)</f>
        <v>0</v>
      </c>
      <c r="AE15" s="4">
        <f>IFERROR(VLOOKUP($A15,Round28[],5,FALSE), 0)</f>
        <v>0</v>
      </c>
      <c r="AF15" s="4">
        <f>IFERROR(VLOOKUP($A15,Round29[],5,FALSE), 0)</f>
        <v>0</v>
      </c>
      <c r="AG15" s="4">
        <f>IFERROR(VLOOKUP($A15,Round30[],5,FALSE), 0)</f>
        <v>0</v>
      </c>
      <c r="AH15" s="4">
        <f>IFERROR(VLOOKUP($A15,Round31[],5,FALSE), 0)</f>
        <v>0</v>
      </c>
      <c r="AI15" s="4">
        <f>IFERROR(VLOOKUP($A15,Round32[],5,FALSE), 0)</f>
        <v>0</v>
      </c>
      <c r="AJ15" s="4">
        <f>IFERROR(VLOOKUP($A15,Round33[],5,FALSE), 0)</f>
        <v>0</v>
      </c>
      <c r="AK15" s="4">
        <f>IFERROR(VLOOKUP($A15,Round34[],5,FALSE), 0)</f>
        <v>0</v>
      </c>
      <c r="AL15" s="4">
        <f>IFERROR(VLOOKUP($A15,Round35[],5,FALSE), 0)</f>
        <v>0</v>
      </c>
      <c r="AM15" s="4">
        <f>IFERROR(VLOOKUP($A15,Round36[],5,FALSE), 0)</f>
        <v>0</v>
      </c>
      <c r="AN15" s="4">
        <f>IFERROR(VLOOKUP($A15,Round37[],5,FALSE), 0)</f>
        <v>0</v>
      </c>
      <c r="AO15" s="4">
        <f>IFERROR(VLOOKUP($A15,Round38[],5,FALSE), 0)</f>
        <v>0</v>
      </c>
      <c r="AP15" s="4">
        <f>IFERROR(VLOOKUP($A15,Round39[],5,FALSE), 0)</f>
        <v>0</v>
      </c>
      <c r="AQ15" s="4">
        <f>IFERROR(VLOOKUP($A15,Round40[],5,FALSE), 0)</f>
        <v>0</v>
      </c>
      <c r="AR15" s="4">
        <f>IFERROR(VLOOKUP($A15,Round41[],5,FALSE), 0)</f>
        <v>0</v>
      </c>
      <c r="AS15" s="4">
        <f>IFERROR(VLOOKUP($A15,Round42[],5,FALSE), 0)</f>
        <v>0</v>
      </c>
      <c r="AT15" s="4">
        <f>IFERROR(VLOOKUP($A15,Round43[],5,FALSE), 0)</f>
        <v>0</v>
      </c>
      <c r="AU15" s="4">
        <f>IFERROR(VLOOKUP($A15,Round44[],5,FALSE), 0)</f>
        <v>0</v>
      </c>
      <c r="AV15" s="4">
        <f>IFERROR(VLOOKUP($A15,Round45[],5,FALSE), 0)</f>
        <v>0</v>
      </c>
      <c r="AW15" s="4">
        <f>IFERROR(VLOOKUP($A15,Round46[],5,FALSE), 0)</f>
        <v>0</v>
      </c>
      <c r="AX15" s="4">
        <f>IFERROR(VLOOKUP($A15,Round47[],5,FALSE), 0)</f>
        <v>0</v>
      </c>
      <c r="AY15" s="4">
        <f>IFERROR(VLOOKUP($A15,Round48[],5,FALSE), 0)</f>
        <v>0</v>
      </c>
      <c r="AZ15" s="4">
        <f>IFERROR(VLOOKUP($A15,Round49[],5,FALSE), 0)</f>
        <v>0</v>
      </c>
      <c r="BA15" s="4">
        <f>IFERROR(VLOOKUP($A15,Round50[],5,FALSE), 0)</f>
        <v>0</v>
      </c>
      <c r="BB15" s="4">
        <f>IFERROR(VLOOKUP($A15,Round51[],5,FALSE), 0)</f>
        <v>0</v>
      </c>
      <c r="BC15" s="4">
        <f>IFERROR(VLOOKUP($A15,Round52[],5,FALSE), 0)</f>
        <v>0</v>
      </c>
      <c r="BD15" s="4">
        <f>IFERROR(VLOOKUP($A15,Round53[],5,FALSE), 0)</f>
        <v>0</v>
      </c>
      <c r="BE15" s="4">
        <f>IFERROR(VLOOKUP($A15,Round54[],5,FALSE), 0)</f>
        <v>0</v>
      </c>
      <c r="BF15" s="4">
        <f>IFERROR(VLOOKUP($A15,Round55[],5,FALSE), 0)</f>
        <v>0</v>
      </c>
      <c r="BG15" s="4">
        <f>IFERROR(VLOOKUP($A15,Round56[],5,FALSE), 0)</f>
        <v>0</v>
      </c>
      <c r="BH15" s="4">
        <f>IFERROR(VLOOKUP($A15,Round57[],5,FALSE), 0)</f>
        <v>0</v>
      </c>
      <c r="BI15" s="4">
        <f>IFERROR(VLOOKUP($A15,Round58[],5,FALSE), 0)</f>
        <v>0</v>
      </c>
      <c r="BJ15" s="4">
        <f>IFERROR(VLOOKUP($A15,Round59[],5,FALSE), 0)</f>
        <v>0</v>
      </c>
      <c r="BK15" s="4">
        <f>IFERROR(VLOOKUP($A15,Round60[],5,FALSE), 0)</f>
        <v>0</v>
      </c>
    </row>
    <row r="16" spans="1:63">
      <c r="A16" s="10">
        <v>29629</v>
      </c>
      <c r="B16" s="12" t="s">
        <v>204</v>
      </c>
      <c r="C16" s="11">
        <f xml:space="preserve"> SUM(TotalPoints[[#This Row],[دور 1]:[دور 60]])</f>
        <v>13</v>
      </c>
      <c r="D16" s="13">
        <f>IFERROR(VLOOKUP($A16,Round01[],5,FALSE), 0)</f>
        <v>0</v>
      </c>
      <c r="E16" s="13">
        <f>IFERROR(VLOOKUP($A16,Round02[],5,FALSE), 0)</f>
        <v>0</v>
      </c>
      <c r="F16" s="13">
        <f>IFERROR(VLOOKUP($A16,Round03[],5,FALSE), 0)</f>
        <v>0</v>
      </c>
      <c r="G16" s="13">
        <f>IFERROR(VLOOKUP($A16,Round04[],5,FALSE), 0)</f>
        <v>2</v>
      </c>
      <c r="H16" s="13">
        <f>IFERROR(VLOOKUP($A16,Round05[],5,FALSE), 0)</f>
        <v>1</v>
      </c>
      <c r="I16" s="13">
        <f>IFERROR(VLOOKUP($A16,Round06[],5,FALSE), 0)</f>
        <v>5</v>
      </c>
      <c r="J16" s="13">
        <f>IFERROR(VLOOKUP($A16,Round07[],5,FALSE), 0)</f>
        <v>0</v>
      </c>
      <c r="K16" s="13">
        <f>IFERROR(VLOOKUP($A16,Round08[],5,FALSE), 0)</f>
        <v>5</v>
      </c>
      <c r="L16" s="13">
        <f>IFERROR(VLOOKUP($A16,Round09[],5,FALSE), 0)</f>
        <v>0</v>
      </c>
      <c r="M16" s="13">
        <f>IFERROR(VLOOKUP($A16,Round10[],5,FALSE), 0)</f>
        <v>0</v>
      </c>
      <c r="N16" s="13">
        <f>IFERROR(VLOOKUP($A16,Round11[],5,FALSE), 0)</f>
        <v>0</v>
      </c>
      <c r="O16" s="13">
        <f>IFERROR(VLOOKUP($A16,Round12[],5,FALSE), 0)</f>
        <v>0</v>
      </c>
      <c r="P16" s="13">
        <f>IFERROR(VLOOKUP($A16,Round13[],5,FALSE), 0)</f>
        <v>0</v>
      </c>
      <c r="Q16" s="13">
        <f>IFERROR(VLOOKUP($A16,Round14[],5,FALSE), 0)</f>
        <v>0</v>
      </c>
      <c r="R16" s="13">
        <f>IFERROR(VLOOKUP($A16,Round15[],5,FALSE), 0)</f>
        <v>0</v>
      </c>
      <c r="S16" s="13">
        <f>IFERROR(VLOOKUP($A16,Round16[],5,FALSE), 0)</f>
        <v>0</v>
      </c>
      <c r="T16" s="13">
        <f>IFERROR(VLOOKUP($A16,Round17[],5,FALSE), 0)</f>
        <v>0</v>
      </c>
      <c r="U16" s="13">
        <f>IFERROR(VLOOKUP($A16,Round18[],5,FALSE), 0)</f>
        <v>0</v>
      </c>
      <c r="V16" s="13">
        <f>IFERROR(VLOOKUP($A16,Round19[],5,FALSE), 0)</f>
        <v>0</v>
      </c>
      <c r="W16" s="13">
        <f>IFERROR(VLOOKUP($A16,Round20[],5,FALSE), 0)</f>
        <v>0</v>
      </c>
      <c r="X16" s="13">
        <f>IFERROR(VLOOKUP($A16,Round21[],5,FALSE), 0)</f>
        <v>0</v>
      </c>
      <c r="Y16" s="13">
        <f>IFERROR(VLOOKUP($A16,Round22[],5,FALSE), 0)</f>
        <v>0</v>
      </c>
      <c r="Z16" s="13">
        <f>IFERROR(VLOOKUP($A16,Round23[],5,FALSE), 0)</f>
        <v>0</v>
      </c>
      <c r="AA16" s="13">
        <f>IFERROR(VLOOKUP($A16,Round24[],5,FALSE), 0)</f>
        <v>0</v>
      </c>
      <c r="AB16" s="13">
        <f>IFERROR(VLOOKUP($A16,Round25[],5,FALSE), 0)</f>
        <v>0</v>
      </c>
      <c r="AC16" s="13">
        <f>IFERROR(VLOOKUP($A16,Round26[],5,FALSE), 0)</f>
        <v>0</v>
      </c>
      <c r="AD16" s="13">
        <f>IFERROR(VLOOKUP($A16,Round27[],5,FALSE), 0)</f>
        <v>0</v>
      </c>
      <c r="AE16" s="13">
        <f>IFERROR(VLOOKUP($A16,Round28[],5,FALSE), 0)</f>
        <v>0</v>
      </c>
      <c r="AF16" s="13">
        <f>IFERROR(VLOOKUP($A16,Round29[],5,FALSE), 0)</f>
        <v>0</v>
      </c>
      <c r="AG16" s="13">
        <f>IFERROR(VLOOKUP($A16,Round30[],5,FALSE), 0)</f>
        <v>0</v>
      </c>
      <c r="AH16" s="13">
        <f>IFERROR(VLOOKUP($A16,Round31[],5,FALSE), 0)</f>
        <v>0</v>
      </c>
      <c r="AI16" s="13">
        <f>IFERROR(VLOOKUP($A16,Round32[],5,FALSE), 0)</f>
        <v>0</v>
      </c>
      <c r="AJ16" s="13">
        <f>IFERROR(VLOOKUP($A16,Round33[],5,FALSE), 0)</f>
        <v>0</v>
      </c>
      <c r="AK16" s="13">
        <f>IFERROR(VLOOKUP($A16,Round34[],5,FALSE), 0)</f>
        <v>0</v>
      </c>
      <c r="AL16" s="13">
        <f>IFERROR(VLOOKUP($A16,Round35[],5,FALSE), 0)</f>
        <v>0</v>
      </c>
      <c r="AM16" s="13">
        <f>IFERROR(VLOOKUP($A16,Round36[],5,FALSE), 0)</f>
        <v>0</v>
      </c>
      <c r="AN16" s="13">
        <f>IFERROR(VLOOKUP($A16,Round37[],5,FALSE), 0)</f>
        <v>0</v>
      </c>
      <c r="AO16" s="13">
        <f>IFERROR(VLOOKUP($A16,Round38[],5,FALSE), 0)</f>
        <v>0</v>
      </c>
      <c r="AP16" s="13">
        <f>IFERROR(VLOOKUP($A16,Round39[],5,FALSE), 0)</f>
        <v>0</v>
      </c>
      <c r="AQ16" s="13">
        <f>IFERROR(VLOOKUP($A16,Round40[],5,FALSE), 0)</f>
        <v>0</v>
      </c>
      <c r="AR16" s="13">
        <f>IFERROR(VLOOKUP($A16,Round41[],5,FALSE), 0)</f>
        <v>0</v>
      </c>
      <c r="AS16" s="13">
        <f>IFERROR(VLOOKUP($A16,Round42[],5,FALSE), 0)</f>
        <v>0</v>
      </c>
      <c r="AT16" s="13">
        <f>IFERROR(VLOOKUP($A16,Round43[],5,FALSE), 0)</f>
        <v>0</v>
      </c>
      <c r="AU16" s="13">
        <f>IFERROR(VLOOKUP($A16,Round44[],5,FALSE), 0)</f>
        <v>0</v>
      </c>
      <c r="AV16" s="13">
        <f>IFERROR(VLOOKUP($A16,Round45[],5,FALSE), 0)</f>
        <v>0</v>
      </c>
      <c r="AW16" s="13">
        <f>IFERROR(VLOOKUP($A16,Round46[],5,FALSE), 0)</f>
        <v>0</v>
      </c>
      <c r="AX16" s="13">
        <f>IFERROR(VLOOKUP($A16,Round47[],5,FALSE), 0)</f>
        <v>0</v>
      </c>
      <c r="AY16" s="13">
        <f>IFERROR(VLOOKUP($A16,Round48[],5,FALSE), 0)</f>
        <v>0</v>
      </c>
      <c r="AZ16" s="13">
        <f>IFERROR(VLOOKUP($A16,Round49[],5,FALSE), 0)</f>
        <v>0</v>
      </c>
      <c r="BA16" s="13">
        <f>IFERROR(VLOOKUP($A16,Round50[],5,FALSE), 0)</f>
        <v>0</v>
      </c>
      <c r="BB16" s="13">
        <f>IFERROR(VLOOKUP($A16,Round51[],5,FALSE), 0)</f>
        <v>0</v>
      </c>
      <c r="BC16" s="13">
        <f>IFERROR(VLOOKUP($A16,Round52[],5,FALSE), 0)</f>
        <v>0</v>
      </c>
      <c r="BD16" s="13">
        <f>IFERROR(VLOOKUP($A16,Round53[],5,FALSE), 0)</f>
        <v>0</v>
      </c>
      <c r="BE16" s="13">
        <f>IFERROR(VLOOKUP($A16,Round54[],5,FALSE), 0)</f>
        <v>0</v>
      </c>
      <c r="BF16" s="13">
        <f>IFERROR(VLOOKUP($A16,Round55[],5,FALSE), 0)</f>
        <v>0</v>
      </c>
      <c r="BG16" s="13">
        <f>IFERROR(VLOOKUP($A16,Round56[],5,FALSE), 0)</f>
        <v>0</v>
      </c>
      <c r="BH16" s="13">
        <f>IFERROR(VLOOKUP($A16,Round57[],5,FALSE), 0)</f>
        <v>0</v>
      </c>
      <c r="BI16" s="13">
        <f>IFERROR(VLOOKUP($A16,Round58[],5,FALSE), 0)</f>
        <v>0</v>
      </c>
      <c r="BJ16" s="13">
        <f>IFERROR(VLOOKUP($A16,Round59[],5,FALSE), 0)</f>
        <v>0</v>
      </c>
      <c r="BK16" s="13">
        <f>IFERROR(VLOOKUP($A16,Round60[],5,FALSE), 0)</f>
        <v>0</v>
      </c>
    </row>
    <row r="17" spans="1:63">
      <c r="A17" s="10">
        <v>6557</v>
      </c>
      <c r="B17" s="12" t="s">
        <v>196</v>
      </c>
      <c r="C17" s="11">
        <f xml:space="preserve"> SUM(TotalPoints[[#This Row],[دور 1]:[دور 60]])</f>
        <v>13</v>
      </c>
      <c r="D17" s="13">
        <f>IFERROR(VLOOKUP($A17,Round01[],5,FALSE), 0)</f>
        <v>0</v>
      </c>
      <c r="E17" s="13">
        <f>IFERROR(VLOOKUP($A17,Round02[],5,FALSE), 0)</f>
        <v>0</v>
      </c>
      <c r="F17" s="13">
        <f>IFERROR(VLOOKUP($A17,Round03[],5,FALSE), 0)</f>
        <v>0</v>
      </c>
      <c r="G17" s="13">
        <f>IFERROR(VLOOKUP($A17,Round04[],5,FALSE), 0)</f>
        <v>0</v>
      </c>
      <c r="H17" s="13">
        <f>IFERROR(VLOOKUP($A17,Round05[],5,FALSE), 0)</f>
        <v>1</v>
      </c>
      <c r="I17" s="13">
        <f>IFERROR(VLOOKUP($A17,Round06[],5,FALSE), 0)</f>
        <v>8</v>
      </c>
      <c r="J17" s="13">
        <f>IFERROR(VLOOKUP($A17,Round07[],5,FALSE), 0)</f>
        <v>0</v>
      </c>
      <c r="K17" s="13">
        <f>IFERROR(VLOOKUP($A17,Round08[],5,FALSE), 0)</f>
        <v>4</v>
      </c>
      <c r="L17" s="13">
        <f>IFERROR(VLOOKUP($A17,Round09[],5,FALSE), 0)</f>
        <v>0</v>
      </c>
      <c r="M17" s="13">
        <f>IFERROR(VLOOKUP($A17,Round10[],5,FALSE), 0)</f>
        <v>0</v>
      </c>
      <c r="N17" s="13">
        <f>IFERROR(VLOOKUP($A17,Round11[],5,FALSE), 0)</f>
        <v>0</v>
      </c>
      <c r="O17" s="13">
        <f>IFERROR(VLOOKUP($A17,Round12[],5,FALSE), 0)</f>
        <v>0</v>
      </c>
      <c r="P17" s="13">
        <f>IFERROR(VLOOKUP($A17,Round13[],5,FALSE), 0)</f>
        <v>0</v>
      </c>
      <c r="Q17" s="13">
        <f>IFERROR(VLOOKUP($A17,Round14[],5,FALSE), 0)</f>
        <v>0</v>
      </c>
      <c r="R17" s="13">
        <f>IFERROR(VLOOKUP($A17,Round15[],5,FALSE), 0)</f>
        <v>0</v>
      </c>
      <c r="S17" s="13">
        <f>IFERROR(VLOOKUP($A17,Round16[],5,FALSE), 0)</f>
        <v>0</v>
      </c>
      <c r="T17" s="13">
        <f>IFERROR(VLOOKUP($A17,Round17[],5,FALSE), 0)</f>
        <v>0</v>
      </c>
      <c r="U17" s="13">
        <f>IFERROR(VLOOKUP($A17,Round18[],5,FALSE), 0)</f>
        <v>0</v>
      </c>
      <c r="V17" s="13">
        <f>IFERROR(VLOOKUP($A17,Round19[],5,FALSE), 0)</f>
        <v>0</v>
      </c>
      <c r="W17" s="13">
        <f>IFERROR(VLOOKUP($A17,Round20[],5,FALSE), 0)</f>
        <v>0</v>
      </c>
      <c r="X17" s="13">
        <f>IFERROR(VLOOKUP($A17,Round21[],5,FALSE), 0)</f>
        <v>0</v>
      </c>
      <c r="Y17" s="13">
        <f>IFERROR(VLOOKUP($A17,Round22[],5,FALSE), 0)</f>
        <v>0</v>
      </c>
      <c r="Z17" s="13">
        <f>IFERROR(VLOOKUP($A17,Round23[],5,FALSE), 0)</f>
        <v>0</v>
      </c>
      <c r="AA17" s="13">
        <f>IFERROR(VLOOKUP($A17,Round24[],5,FALSE), 0)</f>
        <v>0</v>
      </c>
      <c r="AB17" s="13">
        <f>IFERROR(VLOOKUP($A17,Round25[],5,FALSE), 0)</f>
        <v>0</v>
      </c>
      <c r="AC17" s="13">
        <f>IFERROR(VLOOKUP($A17,Round26[],5,FALSE), 0)</f>
        <v>0</v>
      </c>
      <c r="AD17" s="13">
        <f>IFERROR(VLOOKUP($A17,Round27[],5,FALSE), 0)</f>
        <v>0</v>
      </c>
      <c r="AE17" s="13">
        <f>IFERROR(VLOOKUP($A17,Round28[],5,FALSE), 0)</f>
        <v>0</v>
      </c>
      <c r="AF17" s="13">
        <f>IFERROR(VLOOKUP($A17,Round29[],5,FALSE), 0)</f>
        <v>0</v>
      </c>
      <c r="AG17" s="13">
        <f>IFERROR(VLOOKUP($A17,Round30[],5,FALSE), 0)</f>
        <v>0</v>
      </c>
      <c r="AH17" s="13">
        <f>IFERROR(VLOOKUP($A17,Round31[],5,FALSE), 0)</f>
        <v>0</v>
      </c>
      <c r="AI17" s="13">
        <f>IFERROR(VLOOKUP($A17,Round32[],5,FALSE), 0)</f>
        <v>0</v>
      </c>
      <c r="AJ17" s="13">
        <f>IFERROR(VLOOKUP($A17,Round33[],5,FALSE), 0)</f>
        <v>0</v>
      </c>
      <c r="AK17" s="13">
        <f>IFERROR(VLOOKUP($A17,Round34[],5,FALSE), 0)</f>
        <v>0</v>
      </c>
      <c r="AL17" s="13">
        <f>IFERROR(VLOOKUP($A17,Round35[],5,FALSE), 0)</f>
        <v>0</v>
      </c>
      <c r="AM17" s="13">
        <f>IFERROR(VLOOKUP($A17,Round36[],5,FALSE), 0)</f>
        <v>0</v>
      </c>
      <c r="AN17" s="13">
        <f>IFERROR(VLOOKUP($A17,Round37[],5,FALSE), 0)</f>
        <v>0</v>
      </c>
      <c r="AO17" s="13">
        <f>IFERROR(VLOOKUP($A17,Round38[],5,FALSE), 0)</f>
        <v>0</v>
      </c>
      <c r="AP17" s="13">
        <f>IFERROR(VLOOKUP($A17,Round39[],5,FALSE), 0)</f>
        <v>0</v>
      </c>
      <c r="AQ17" s="13">
        <f>IFERROR(VLOOKUP($A17,Round40[],5,FALSE), 0)</f>
        <v>0</v>
      </c>
      <c r="AR17" s="13">
        <f>IFERROR(VLOOKUP($A17,Round41[],5,FALSE), 0)</f>
        <v>0</v>
      </c>
      <c r="AS17" s="13">
        <f>IFERROR(VLOOKUP($A17,Round42[],5,FALSE), 0)</f>
        <v>0</v>
      </c>
      <c r="AT17" s="13">
        <f>IFERROR(VLOOKUP($A17,Round43[],5,FALSE), 0)</f>
        <v>0</v>
      </c>
      <c r="AU17" s="13">
        <f>IFERROR(VLOOKUP($A17,Round44[],5,FALSE), 0)</f>
        <v>0</v>
      </c>
      <c r="AV17" s="13">
        <f>IFERROR(VLOOKUP($A17,Round45[],5,FALSE), 0)</f>
        <v>0</v>
      </c>
      <c r="AW17" s="13">
        <f>IFERROR(VLOOKUP($A17,Round46[],5,FALSE), 0)</f>
        <v>0</v>
      </c>
      <c r="AX17" s="13">
        <f>IFERROR(VLOOKUP($A17,Round47[],5,FALSE), 0)</f>
        <v>0</v>
      </c>
      <c r="AY17" s="13">
        <f>IFERROR(VLOOKUP($A17,Round48[],5,FALSE), 0)</f>
        <v>0</v>
      </c>
      <c r="AZ17" s="13">
        <f>IFERROR(VLOOKUP($A17,Round49[],5,FALSE), 0)</f>
        <v>0</v>
      </c>
      <c r="BA17" s="13">
        <f>IFERROR(VLOOKUP($A17,Round50[],5,FALSE), 0)</f>
        <v>0</v>
      </c>
      <c r="BB17" s="13">
        <f>IFERROR(VLOOKUP($A17,Round51[],5,FALSE), 0)</f>
        <v>0</v>
      </c>
      <c r="BC17" s="13">
        <f>IFERROR(VLOOKUP($A17,Round52[],5,FALSE), 0)</f>
        <v>0</v>
      </c>
      <c r="BD17" s="13">
        <f>IFERROR(VLOOKUP($A17,Round53[],5,FALSE), 0)</f>
        <v>0</v>
      </c>
      <c r="BE17" s="13">
        <f>IFERROR(VLOOKUP($A17,Round54[],5,FALSE), 0)</f>
        <v>0</v>
      </c>
      <c r="BF17" s="13">
        <f>IFERROR(VLOOKUP($A17,Round55[],5,FALSE), 0)</f>
        <v>0</v>
      </c>
      <c r="BG17" s="13">
        <f>IFERROR(VLOOKUP($A17,Round56[],5,FALSE), 0)</f>
        <v>0</v>
      </c>
      <c r="BH17" s="13">
        <f>IFERROR(VLOOKUP($A17,Round57[],5,FALSE), 0)</f>
        <v>0</v>
      </c>
      <c r="BI17" s="13">
        <f>IFERROR(VLOOKUP($A17,Round58[],5,FALSE), 0)</f>
        <v>0</v>
      </c>
      <c r="BJ17" s="13">
        <f>IFERROR(VLOOKUP($A17,Round59[],5,FALSE), 0)</f>
        <v>0</v>
      </c>
      <c r="BK17" s="13">
        <f>IFERROR(VLOOKUP($A17,Round60[],5,FALSE), 0)</f>
        <v>0</v>
      </c>
    </row>
    <row r="18" spans="1:63" ht="22.5">
      <c r="A18" s="1">
        <v>29446</v>
      </c>
      <c r="B18" s="5" t="s">
        <v>128</v>
      </c>
      <c r="C18" s="7">
        <f xml:space="preserve"> SUM(TotalPoints[[#This Row],[دور 1]:[دور 60]])</f>
        <v>12</v>
      </c>
      <c r="D18" s="4">
        <f>IFERROR(VLOOKUP($A18,Round01[],5,FALSE), 0)</f>
        <v>3</v>
      </c>
      <c r="E18" s="4">
        <f>IFERROR(VLOOKUP($A18,Round02[],5,FALSE), 0)</f>
        <v>0</v>
      </c>
      <c r="F18" s="4">
        <f>IFERROR(VLOOKUP($A18,Round03[],5,FALSE), 0)</f>
        <v>0</v>
      </c>
      <c r="G18" s="4">
        <f>IFERROR(VLOOKUP($A18,Round04[],5,FALSE), 0)</f>
        <v>3</v>
      </c>
      <c r="H18" s="4">
        <f>IFERROR(VLOOKUP($A18,Round05[],5,FALSE), 0)</f>
        <v>2</v>
      </c>
      <c r="I18" s="4">
        <f>IFERROR(VLOOKUP($A18,Round06[],5,FALSE), 0)</f>
        <v>0</v>
      </c>
      <c r="J18" s="4">
        <f>IFERROR(VLOOKUP($A18,Round07[],5,FALSE), 0)</f>
        <v>0</v>
      </c>
      <c r="K18" s="4">
        <f>IFERROR(VLOOKUP($A18,Round08[],5,FALSE), 0)</f>
        <v>4</v>
      </c>
      <c r="L18" s="4">
        <f>IFERROR(VLOOKUP($A18,Round09[],5,FALSE), 0)</f>
        <v>0</v>
      </c>
      <c r="M18" s="4">
        <f>IFERROR(VLOOKUP($A18,Round10[],5,FALSE), 0)</f>
        <v>0</v>
      </c>
      <c r="N18" s="4">
        <f>IFERROR(VLOOKUP($A18,Round11[],5,FALSE), 0)</f>
        <v>0</v>
      </c>
      <c r="O18" s="4">
        <f>IFERROR(VLOOKUP($A18,Round12[],5,FALSE), 0)</f>
        <v>0</v>
      </c>
      <c r="P18" s="4">
        <f>IFERROR(VLOOKUP($A18,Round13[],5,FALSE), 0)</f>
        <v>0</v>
      </c>
      <c r="Q18" s="4">
        <f>IFERROR(VLOOKUP($A18,Round14[],5,FALSE), 0)</f>
        <v>0</v>
      </c>
      <c r="R18" s="4">
        <f>IFERROR(VLOOKUP($A18,Round15[],5,FALSE), 0)</f>
        <v>0</v>
      </c>
      <c r="S18" s="4">
        <f>IFERROR(VLOOKUP($A18,Round16[],5,FALSE), 0)</f>
        <v>0</v>
      </c>
      <c r="T18" s="4">
        <f>IFERROR(VLOOKUP($A18,Round17[],5,FALSE), 0)</f>
        <v>0</v>
      </c>
      <c r="U18" s="4">
        <f>IFERROR(VLOOKUP($A18,Round18[],5,FALSE), 0)</f>
        <v>0</v>
      </c>
      <c r="V18" s="4">
        <f>IFERROR(VLOOKUP($A18,Round19[],5,FALSE), 0)</f>
        <v>0</v>
      </c>
      <c r="W18" s="4">
        <f>IFERROR(VLOOKUP($A18,Round20[],5,FALSE), 0)</f>
        <v>0</v>
      </c>
      <c r="X18" s="4">
        <f>IFERROR(VLOOKUP($A18,Round21[],5,FALSE), 0)</f>
        <v>0</v>
      </c>
      <c r="Y18" s="4">
        <f>IFERROR(VLOOKUP($A18,Round22[],5,FALSE), 0)</f>
        <v>0</v>
      </c>
      <c r="Z18" s="4">
        <f>IFERROR(VLOOKUP($A18,Round23[],5,FALSE), 0)</f>
        <v>0</v>
      </c>
      <c r="AA18" s="4">
        <f>IFERROR(VLOOKUP($A18,Round24[],5,FALSE), 0)</f>
        <v>0</v>
      </c>
      <c r="AB18" s="4">
        <f>IFERROR(VLOOKUP($A18,Round25[],5,FALSE), 0)</f>
        <v>0</v>
      </c>
      <c r="AC18" s="4">
        <f>IFERROR(VLOOKUP($A18,Round26[],5,FALSE), 0)</f>
        <v>0</v>
      </c>
      <c r="AD18" s="4">
        <f>IFERROR(VLOOKUP($A18,Round27[],5,FALSE), 0)</f>
        <v>0</v>
      </c>
      <c r="AE18" s="4">
        <f>IFERROR(VLOOKUP($A18,Round28[],5,FALSE), 0)</f>
        <v>0</v>
      </c>
      <c r="AF18" s="4">
        <f>IFERROR(VLOOKUP($A18,Round29[],5,FALSE), 0)</f>
        <v>0</v>
      </c>
      <c r="AG18" s="4">
        <f>IFERROR(VLOOKUP($A18,Round30[],5,FALSE), 0)</f>
        <v>0</v>
      </c>
      <c r="AH18" s="4">
        <f>IFERROR(VLOOKUP($A18,Round31[],5,FALSE), 0)</f>
        <v>0</v>
      </c>
      <c r="AI18" s="4">
        <f>IFERROR(VLOOKUP($A18,Round32[],5,FALSE), 0)</f>
        <v>0</v>
      </c>
      <c r="AJ18" s="4">
        <f>IFERROR(VLOOKUP($A18,Round33[],5,FALSE), 0)</f>
        <v>0</v>
      </c>
      <c r="AK18" s="4">
        <f>IFERROR(VLOOKUP($A18,Round34[],5,FALSE), 0)</f>
        <v>0</v>
      </c>
      <c r="AL18" s="4">
        <f>IFERROR(VLOOKUP($A18,Round35[],5,FALSE), 0)</f>
        <v>0</v>
      </c>
      <c r="AM18" s="4">
        <f>IFERROR(VLOOKUP($A18,Round36[],5,FALSE), 0)</f>
        <v>0</v>
      </c>
      <c r="AN18" s="4">
        <f>IFERROR(VLOOKUP($A18,Round37[],5,FALSE), 0)</f>
        <v>0</v>
      </c>
      <c r="AO18" s="4">
        <f>IFERROR(VLOOKUP($A18,Round38[],5,FALSE), 0)</f>
        <v>0</v>
      </c>
      <c r="AP18" s="4">
        <f>IFERROR(VLOOKUP($A18,Round39[],5,FALSE), 0)</f>
        <v>0</v>
      </c>
      <c r="AQ18" s="4">
        <f>IFERROR(VLOOKUP($A18,Round40[],5,FALSE), 0)</f>
        <v>0</v>
      </c>
      <c r="AR18" s="4">
        <f>IFERROR(VLOOKUP($A18,Round41[],5,FALSE), 0)</f>
        <v>0</v>
      </c>
      <c r="AS18" s="4">
        <f>IFERROR(VLOOKUP($A18,Round42[],5,FALSE), 0)</f>
        <v>0</v>
      </c>
      <c r="AT18" s="4">
        <f>IFERROR(VLOOKUP($A18,Round43[],5,FALSE), 0)</f>
        <v>0</v>
      </c>
      <c r="AU18" s="4">
        <f>IFERROR(VLOOKUP($A18,Round44[],5,FALSE), 0)</f>
        <v>0</v>
      </c>
      <c r="AV18" s="4">
        <f>IFERROR(VLOOKUP($A18,Round45[],5,FALSE), 0)</f>
        <v>0</v>
      </c>
      <c r="AW18" s="4">
        <f>IFERROR(VLOOKUP($A18,Round46[],5,FALSE), 0)</f>
        <v>0</v>
      </c>
      <c r="AX18" s="4">
        <f>IFERROR(VLOOKUP($A18,Round47[],5,FALSE), 0)</f>
        <v>0</v>
      </c>
      <c r="AY18" s="4">
        <f>IFERROR(VLOOKUP($A18,Round48[],5,FALSE), 0)</f>
        <v>0</v>
      </c>
      <c r="AZ18" s="4">
        <f>IFERROR(VLOOKUP($A18,Round49[],5,FALSE), 0)</f>
        <v>0</v>
      </c>
      <c r="BA18" s="4">
        <f>IFERROR(VLOOKUP($A18,Round50[],5,FALSE), 0)</f>
        <v>0</v>
      </c>
      <c r="BB18" s="4">
        <f>IFERROR(VLOOKUP($A18,Round51[],5,FALSE), 0)</f>
        <v>0</v>
      </c>
      <c r="BC18" s="4">
        <f>IFERROR(VLOOKUP($A18,Round52[],5,FALSE), 0)</f>
        <v>0</v>
      </c>
      <c r="BD18" s="4">
        <f>IFERROR(VLOOKUP($A18,Round53[],5,FALSE), 0)</f>
        <v>0</v>
      </c>
      <c r="BE18" s="4">
        <f>IFERROR(VLOOKUP($A18,Round54[],5,FALSE), 0)</f>
        <v>0</v>
      </c>
      <c r="BF18" s="4">
        <f>IFERROR(VLOOKUP($A18,Round55[],5,FALSE), 0)</f>
        <v>0</v>
      </c>
      <c r="BG18" s="4">
        <f>IFERROR(VLOOKUP($A18,Round56[],5,FALSE), 0)</f>
        <v>0</v>
      </c>
      <c r="BH18" s="4">
        <f>IFERROR(VLOOKUP($A18,Round57[],5,FALSE), 0)</f>
        <v>0</v>
      </c>
      <c r="BI18" s="4">
        <f>IFERROR(VLOOKUP($A18,Round58[],5,FALSE), 0)</f>
        <v>0</v>
      </c>
      <c r="BJ18" s="4">
        <f>IFERROR(VLOOKUP($A18,Round59[],5,FALSE), 0)</f>
        <v>0</v>
      </c>
      <c r="BK18" s="4">
        <f>IFERROR(VLOOKUP($A18,Round60[],5,FALSE), 0)</f>
        <v>0</v>
      </c>
    </row>
    <row r="19" spans="1:63" ht="22.5">
      <c r="A19" s="1">
        <v>28965</v>
      </c>
      <c r="B19" s="5" t="s">
        <v>157</v>
      </c>
      <c r="C19" s="7">
        <f xml:space="preserve"> SUM(TotalPoints[[#This Row],[دور 1]:[دور 60]])</f>
        <v>12</v>
      </c>
      <c r="D19" s="4">
        <f>IFERROR(VLOOKUP($A19,Round01[],5,FALSE), 0)</f>
        <v>2</v>
      </c>
      <c r="E19" s="4">
        <f>IFERROR(VLOOKUP($A19,Round02[],5,FALSE), 0)</f>
        <v>0</v>
      </c>
      <c r="F19" s="4">
        <f>IFERROR(VLOOKUP($A19,Round03[],5,FALSE), 0)</f>
        <v>0</v>
      </c>
      <c r="G19" s="4">
        <f>IFERROR(VLOOKUP($A19,Round04[],5,FALSE), 0)</f>
        <v>3</v>
      </c>
      <c r="H19" s="4">
        <f>IFERROR(VLOOKUP($A19,Round05[],5,FALSE), 0)</f>
        <v>3</v>
      </c>
      <c r="I19" s="4">
        <f>IFERROR(VLOOKUP($A19,Round06[],5,FALSE), 0)</f>
        <v>0</v>
      </c>
      <c r="J19" s="4">
        <f>IFERROR(VLOOKUP($A19,Round07[],5,FALSE), 0)</f>
        <v>0</v>
      </c>
      <c r="K19" s="4">
        <f>IFERROR(VLOOKUP($A19,Round08[],5,FALSE), 0)</f>
        <v>4</v>
      </c>
      <c r="L19" s="4">
        <f>IFERROR(VLOOKUP($A19,Round09[],5,FALSE), 0)</f>
        <v>0</v>
      </c>
      <c r="M19" s="4">
        <f>IFERROR(VLOOKUP($A19,Round10[],5,FALSE), 0)</f>
        <v>0</v>
      </c>
      <c r="N19" s="4">
        <f>IFERROR(VLOOKUP($A19,Round11[],5,FALSE), 0)</f>
        <v>0</v>
      </c>
      <c r="O19" s="4">
        <f>IFERROR(VLOOKUP($A19,Round12[],5,FALSE), 0)</f>
        <v>0</v>
      </c>
      <c r="P19" s="4">
        <f>IFERROR(VLOOKUP($A19,Round13[],5,FALSE), 0)</f>
        <v>0</v>
      </c>
      <c r="Q19" s="4">
        <f>IFERROR(VLOOKUP($A19,Round14[],5,FALSE), 0)</f>
        <v>0</v>
      </c>
      <c r="R19" s="4">
        <f>IFERROR(VLOOKUP($A19,Round15[],5,FALSE), 0)</f>
        <v>0</v>
      </c>
      <c r="S19" s="4">
        <f>IFERROR(VLOOKUP($A19,Round16[],5,FALSE), 0)</f>
        <v>0</v>
      </c>
      <c r="T19" s="4">
        <f>IFERROR(VLOOKUP($A19,Round17[],5,FALSE), 0)</f>
        <v>0</v>
      </c>
      <c r="U19" s="4">
        <f>IFERROR(VLOOKUP($A19,Round18[],5,FALSE), 0)</f>
        <v>0</v>
      </c>
      <c r="V19" s="4">
        <f>IFERROR(VLOOKUP($A19,Round19[],5,FALSE), 0)</f>
        <v>0</v>
      </c>
      <c r="W19" s="4">
        <f>IFERROR(VLOOKUP($A19,Round20[],5,FALSE), 0)</f>
        <v>0</v>
      </c>
      <c r="X19" s="4">
        <f>IFERROR(VLOOKUP($A19,Round21[],5,FALSE), 0)</f>
        <v>0</v>
      </c>
      <c r="Y19" s="4">
        <f>IFERROR(VLOOKUP($A19,Round22[],5,FALSE), 0)</f>
        <v>0</v>
      </c>
      <c r="Z19" s="4">
        <f>IFERROR(VLOOKUP($A19,Round23[],5,FALSE), 0)</f>
        <v>0</v>
      </c>
      <c r="AA19" s="4">
        <f>IFERROR(VLOOKUP($A19,Round24[],5,FALSE), 0)</f>
        <v>0</v>
      </c>
      <c r="AB19" s="4">
        <f>IFERROR(VLOOKUP($A19,Round25[],5,FALSE), 0)</f>
        <v>0</v>
      </c>
      <c r="AC19" s="4">
        <f>IFERROR(VLOOKUP($A19,Round26[],5,FALSE), 0)</f>
        <v>0</v>
      </c>
      <c r="AD19" s="4">
        <f>IFERROR(VLOOKUP($A19,Round27[],5,FALSE), 0)</f>
        <v>0</v>
      </c>
      <c r="AE19" s="4">
        <f>IFERROR(VLOOKUP($A19,Round28[],5,FALSE), 0)</f>
        <v>0</v>
      </c>
      <c r="AF19" s="4">
        <f>IFERROR(VLOOKUP($A19,Round29[],5,FALSE), 0)</f>
        <v>0</v>
      </c>
      <c r="AG19" s="4">
        <f>IFERROR(VLOOKUP($A19,Round30[],5,FALSE), 0)</f>
        <v>0</v>
      </c>
      <c r="AH19" s="4">
        <f>IFERROR(VLOOKUP($A19,Round31[],5,FALSE), 0)</f>
        <v>0</v>
      </c>
      <c r="AI19" s="4">
        <f>IFERROR(VLOOKUP($A19,Round32[],5,FALSE), 0)</f>
        <v>0</v>
      </c>
      <c r="AJ19" s="4">
        <f>IFERROR(VLOOKUP($A19,Round33[],5,FALSE), 0)</f>
        <v>0</v>
      </c>
      <c r="AK19" s="4">
        <f>IFERROR(VLOOKUP($A19,Round34[],5,FALSE), 0)</f>
        <v>0</v>
      </c>
      <c r="AL19" s="4">
        <f>IFERROR(VLOOKUP($A19,Round35[],5,FALSE), 0)</f>
        <v>0</v>
      </c>
      <c r="AM19" s="4">
        <f>IFERROR(VLOOKUP($A19,Round36[],5,FALSE), 0)</f>
        <v>0</v>
      </c>
      <c r="AN19" s="4">
        <f>IFERROR(VLOOKUP($A19,Round37[],5,FALSE), 0)</f>
        <v>0</v>
      </c>
      <c r="AO19" s="4">
        <f>IFERROR(VLOOKUP($A19,Round38[],5,FALSE), 0)</f>
        <v>0</v>
      </c>
      <c r="AP19" s="4">
        <f>IFERROR(VLOOKUP($A19,Round39[],5,FALSE), 0)</f>
        <v>0</v>
      </c>
      <c r="AQ19" s="4">
        <f>IFERROR(VLOOKUP($A19,Round40[],5,FALSE), 0)</f>
        <v>0</v>
      </c>
      <c r="AR19" s="4">
        <f>IFERROR(VLOOKUP($A19,Round41[],5,FALSE), 0)</f>
        <v>0</v>
      </c>
      <c r="AS19" s="4">
        <f>IFERROR(VLOOKUP($A19,Round42[],5,FALSE), 0)</f>
        <v>0</v>
      </c>
      <c r="AT19" s="4">
        <f>IFERROR(VLOOKUP($A19,Round43[],5,FALSE), 0)</f>
        <v>0</v>
      </c>
      <c r="AU19" s="4">
        <f>IFERROR(VLOOKUP($A19,Round44[],5,FALSE), 0)</f>
        <v>0</v>
      </c>
      <c r="AV19" s="4">
        <f>IFERROR(VLOOKUP($A19,Round45[],5,FALSE), 0)</f>
        <v>0</v>
      </c>
      <c r="AW19" s="4">
        <f>IFERROR(VLOOKUP($A19,Round46[],5,FALSE), 0)</f>
        <v>0</v>
      </c>
      <c r="AX19" s="4">
        <f>IFERROR(VLOOKUP($A19,Round47[],5,FALSE), 0)</f>
        <v>0</v>
      </c>
      <c r="AY19" s="4">
        <f>IFERROR(VLOOKUP($A19,Round48[],5,FALSE), 0)</f>
        <v>0</v>
      </c>
      <c r="AZ19" s="4">
        <f>IFERROR(VLOOKUP($A19,Round49[],5,FALSE), 0)</f>
        <v>0</v>
      </c>
      <c r="BA19" s="4">
        <f>IFERROR(VLOOKUP($A19,Round50[],5,FALSE), 0)</f>
        <v>0</v>
      </c>
      <c r="BB19" s="4">
        <f>IFERROR(VLOOKUP($A19,Round51[],5,FALSE), 0)</f>
        <v>0</v>
      </c>
      <c r="BC19" s="4">
        <f>IFERROR(VLOOKUP($A19,Round52[],5,FALSE), 0)</f>
        <v>0</v>
      </c>
      <c r="BD19" s="4">
        <f>IFERROR(VLOOKUP($A19,Round53[],5,FALSE), 0)</f>
        <v>0</v>
      </c>
      <c r="BE19" s="4">
        <f>IFERROR(VLOOKUP($A19,Round54[],5,FALSE), 0)</f>
        <v>0</v>
      </c>
      <c r="BF19" s="4">
        <f>IFERROR(VLOOKUP($A19,Round55[],5,FALSE), 0)</f>
        <v>0</v>
      </c>
      <c r="BG19" s="4">
        <f>IFERROR(VLOOKUP($A19,Round56[],5,FALSE), 0)</f>
        <v>0</v>
      </c>
      <c r="BH19" s="4">
        <f>IFERROR(VLOOKUP($A19,Round57[],5,FALSE), 0)</f>
        <v>0</v>
      </c>
      <c r="BI19" s="4">
        <f>IFERROR(VLOOKUP($A19,Round58[],5,FALSE), 0)</f>
        <v>0</v>
      </c>
      <c r="BJ19" s="4">
        <f>IFERROR(VLOOKUP($A19,Round59[],5,FALSE), 0)</f>
        <v>0</v>
      </c>
      <c r="BK19" s="4">
        <f>IFERROR(VLOOKUP($A19,Round60[],5,FALSE), 0)</f>
        <v>0</v>
      </c>
    </row>
    <row r="20" spans="1:63" ht="22.5">
      <c r="A20" s="1">
        <v>29611</v>
      </c>
      <c r="B20" s="5" t="s">
        <v>192</v>
      </c>
      <c r="C20" s="7">
        <f xml:space="preserve"> SUM(TotalPoints[[#This Row],[دور 1]:[دور 60]])</f>
        <v>12</v>
      </c>
      <c r="D20" s="4">
        <f>IFERROR(VLOOKUP($A20,Round01[],5,FALSE), 0)</f>
        <v>0</v>
      </c>
      <c r="E20" s="4">
        <f>IFERROR(VLOOKUP($A20,Round02[],5,FALSE), 0)</f>
        <v>0</v>
      </c>
      <c r="F20" s="4">
        <f>IFERROR(VLOOKUP($A20,Round03[],5,FALSE), 0)</f>
        <v>0</v>
      </c>
      <c r="G20" s="4">
        <f>IFERROR(VLOOKUP($A20,Round04[],5,FALSE), 0)</f>
        <v>1</v>
      </c>
      <c r="H20" s="4">
        <f>IFERROR(VLOOKUP($A20,Round05[],5,FALSE), 0)</f>
        <v>1</v>
      </c>
      <c r="I20" s="4">
        <f>IFERROR(VLOOKUP($A20,Round06[],5,FALSE), 0)</f>
        <v>6</v>
      </c>
      <c r="J20" s="4">
        <f>IFERROR(VLOOKUP($A20,Round07[],5,FALSE), 0)</f>
        <v>1</v>
      </c>
      <c r="K20" s="4">
        <f>IFERROR(VLOOKUP($A20,Round08[],5,FALSE), 0)</f>
        <v>3</v>
      </c>
      <c r="L20" s="4">
        <f>IFERROR(VLOOKUP($A20,Round09[],5,FALSE), 0)</f>
        <v>0</v>
      </c>
      <c r="M20" s="4">
        <f>IFERROR(VLOOKUP($A20,Round10[],5,FALSE), 0)</f>
        <v>0</v>
      </c>
      <c r="N20" s="4">
        <f>IFERROR(VLOOKUP($A20,Round11[],5,FALSE), 0)</f>
        <v>0</v>
      </c>
      <c r="O20" s="4">
        <f>IFERROR(VLOOKUP($A20,Round12[],5,FALSE), 0)</f>
        <v>0</v>
      </c>
      <c r="P20" s="4">
        <f>IFERROR(VLOOKUP($A20,Round13[],5,FALSE), 0)</f>
        <v>0</v>
      </c>
      <c r="Q20" s="4">
        <f>IFERROR(VLOOKUP($A20,Round14[],5,FALSE), 0)</f>
        <v>0</v>
      </c>
      <c r="R20" s="4">
        <f>IFERROR(VLOOKUP($A20,Round15[],5,FALSE), 0)</f>
        <v>0</v>
      </c>
      <c r="S20" s="4">
        <f>IFERROR(VLOOKUP($A20,Round16[],5,FALSE), 0)</f>
        <v>0</v>
      </c>
      <c r="T20" s="4">
        <f>IFERROR(VLOOKUP($A20,Round17[],5,FALSE), 0)</f>
        <v>0</v>
      </c>
      <c r="U20" s="4">
        <f>IFERROR(VLOOKUP($A20,Round18[],5,FALSE), 0)</f>
        <v>0</v>
      </c>
      <c r="V20" s="4">
        <f>IFERROR(VLOOKUP($A20,Round19[],5,FALSE), 0)</f>
        <v>0</v>
      </c>
      <c r="W20" s="4">
        <f>IFERROR(VLOOKUP($A20,Round20[],5,FALSE), 0)</f>
        <v>0</v>
      </c>
      <c r="X20" s="4">
        <f>IFERROR(VLOOKUP($A20,Round21[],5,FALSE), 0)</f>
        <v>0</v>
      </c>
      <c r="Y20" s="4">
        <f>IFERROR(VLOOKUP($A20,Round22[],5,FALSE), 0)</f>
        <v>0</v>
      </c>
      <c r="Z20" s="4">
        <f>IFERROR(VLOOKUP($A20,Round23[],5,FALSE), 0)</f>
        <v>0</v>
      </c>
      <c r="AA20" s="4">
        <f>IFERROR(VLOOKUP($A20,Round24[],5,FALSE), 0)</f>
        <v>0</v>
      </c>
      <c r="AB20" s="4">
        <f>IFERROR(VLOOKUP($A20,Round25[],5,FALSE), 0)</f>
        <v>0</v>
      </c>
      <c r="AC20" s="4">
        <f>IFERROR(VLOOKUP($A20,Round26[],5,FALSE), 0)</f>
        <v>0</v>
      </c>
      <c r="AD20" s="4">
        <f>IFERROR(VLOOKUP($A20,Round27[],5,FALSE), 0)</f>
        <v>0</v>
      </c>
      <c r="AE20" s="4">
        <f>IFERROR(VLOOKUP($A20,Round28[],5,FALSE), 0)</f>
        <v>0</v>
      </c>
      <c r="AF20" s="4">
        <f>IFERROR(VLOOKUP($A20,Round29[],5,FALSE), 0)</f>
        <v>0</v>
      </c>
      <c r="AG20" s="4">
        <f>IFERROR(VLOOKUP($A20,Round30[],5,FALSE), 0)</f>
        <v>0</v>
      </c>
      <c r="AH20" s="4">
        <f>IFERROR(VLOOKUP($A20,Round31[],5,FALSE), 0)</f>
        <v>0</v>
      </c>
      <c r="AI20" s="4">
        <f>IFERROR(VLOOKUP($A20,Round32[],5,FALSE), 0)</f>
        <v>0</v>
      </c>
      <c r="AJ20" s="4">
        <f>IFERROR(VLOOKUP($A20,Round33[],5,FALSE), 0)</f>
        <v>0</v>
      </c>
      <c r="AK20" s="4">
        <f>IFERROR(VLOOKUP($A20,Round34[],5,FALSE), 0)</f>
        <v>0</v>
      </c>
      <c r="AL20" s="4">
        <f>IFERROR(VLOOKUP($A20,Round35[],5,FALSE), 0)</f>
        <v>0</v>
      </c>
      <c r="AM20" s="4">
        <f>IFERROR(VLOOKUP($A20,Round36[],5,FALSE), 0)</f>
        <v>0</v>
      </c>
      <c r="AN20" s="4">
        <f>IFERROR(VLOOKUP($A20,Round37[],5,FALSE), 0)</f>
        <v>0</v>
      </c>
      <c r="AO20" s="4">
        <f>IFERROR(VLOOKUP($A20,Round38[],5,FALSE), 0)</f>
        <v>0</v>
      </c>
      <c r="AP20" s="4">
        <f>IFERROR(VLOOKUP($A20,Round39[],5,FALSE), 0)</f>
        <v>0</v>
      </c>
      <c r="AQ20" s="4">
        <f>IFERROR(VLOOKUP($A20,Round40[],5,FALSE), 0)</f>
        <v>0</v>
      </c>
      <c r="AR20" s="4">
        <f>IFERROR(VLOOKUP($A20,Round41[],5,FALSE), 0)</f>
        <v>0</v>
      </c>
      <c r="AS20" s="4">
        <f>IFERROR(VLOOKUP($A20,Round42[],5,FALSE), 0)</f>
        <v>0</v>
      </c>
      <c r="AT20" s="4">
        <f>IFERROR(VLOOKUP($A20,Round43[],5,FALSE), 0)</f>
        <v>0</v>
      </c>
      <c r="AU20" s="4">
        <f>IFERROR(VLOOKUP($A20,Round44[],5,FALSE), 0)</f>
        <v>0</v>
      </c>
      <c r="AV20" s="4">
        <f>IFERROR(VLOOKUP($A20,Round45[],5,FALSE), 0)</f>
        <v>0</v>
      </c>
      <c r="AW20" s="4">
        <f>IFERROR(VLOOKUP($A20,Round46[],5,FALSE), 0)</f>
        <v>0</v>
      </c>
      <c r="AX20" s="4">
        <f>IFERROR(VLOOKUP($A20,Round47[],5,FALSE), 0)</f>
        <v>0</v>
      </c>
      <c r="AY20" s="4">
        <f>IFERROR(VLOOKUP($A20,Round48[],5,FALSE), 0)</f>
        <v>0</v>
      </c>
      <c r="AZ20" s="4">
        <f>IFERROR(VLOOKUP($A20,Round49[],5,FALSE), 0)</f>
        <v>0</v>
      </c>
      <c r="BA20" s="4">
        <f>IFERROR(VLOOKUP($A20,Round50[],5,FALSE), 0)</f>
        <v>0</v>
      </c>
      <c r="BB20" s="4">
        <f>IFERROR(VLOOKUP($A20,Round51[],5,FALSE), 0)</f>
        <v>0</v>
      </c>
      <c r="BC20" s="4">
        <f>IFERROR(VLOOKUP($A20,Round52[],5,FALSE), 0)</f>
        <v>0</v>
      </c>
      <c r="BD20" s="4">
        <f>IFERROR(VLOOKUP($A20,Round53[],5,FALSE), 0)</f>
        <v>0</v>
      </c>
      <c r="BE20" s="4">
        <f>IFERROR(VLOOKUP($A20,Round54[],5,FALSE), 0)</f>
        <v>0</v>
      </c>
      <c r="BF20" s="4">
        <f>IFERROR(VLOOKUP($A20,Round55[],5,FALSE), 0)</f>
        <v>0</v>
      </c>
      <c r="BG20" s="4">
        <f>IFERROR(VLOOKUP($A20,Round56[],5,FALSE), 0)</f>
        <v>0</v>
      </c>
      <c r="BH20" s="4">
        <f>IFERROR(VLOOKUP($A20,Round57[],5,FALSE), 0)</f>
        <v>0</v>
      </c>
      <c r="BI20" s="4">
        <f>IFERROR(VLOOKUP($A20,Round58[],5,FALSE), 0)</f>
        <v>0</v>
      </c>
      <c r="BJ20" s="4">
        <f>IFERROR(VLOOKUP($A20,Round59[],5,FALSE), 0)</f>
        <v>0</v>
      </c>
      <c r="BK20" s="4">
        <f>IFERROR(VLOOKUP($A20,Round60[],5,FALSE), 0)</f>
        <v>0</v>
      </c>
    </row>
    <row r="21" spans="1:63" ht="22.5">
      <c r="A21" s="1">
        <v>26482</v>
      </c>
      <c r="B21" s="2" t="s">
        <v>162</v>
      </c>
      <c r="C21" s="6">
        <f xml:space="preserve"> SUM(TotalPoints[[#This Row],[دور 1]:[دور 60]])</f>
        <v>12</v>
      </c>
      <c r="D21" s="1">
        <f>IFERROR(VLOOKUP($A21,Round01[],5,FALSE), 0)</f>
        <v>0</v>
      </c>
      <c r="E21" s="1">
        <f>IFERROR(VLOOKUP($A21,Round02[],5,FALSE), 0)</f>
        <v>0</v>
      </c>
      <c r="F21" s="1">
        <f>IFERROR(VLOOKUP($A21,Round03[],5,FALSE), 0)</f>
        <v>1</v>
      </c>
      <c r="G21" s="1">
        <f>IFERROR(VLOOKUP($A21,Round04[],5,FALSE), 0)</f>
        <v>3</v>
      </c>
      <c r="H21" s="1">
        <f>IFERROR(VLOOKUP($A21,Round05[],5,FALSE), 0)</f>
        <v>1</v>
      </c>
      <c r="I21" s="4">
        <f>IFERROR(VLOOKUP($A21,Round06[],5,FALSE), 0)</f>
        <v>3</v>
      </c>
      <c r="J21" s="1">
        <f>IFERROR(VLOOKUP($A21,Round07[],5,FALSE), 0)</f>
        <v>1</v>
      </c>
      <c r="K21" s="1">
        <f>IFERROR(VLOOKUP($A21,Round08[],5,FALSE), 0)</f>
        <v>3</v>
      </c>
      <c r="L21" s="1">
        <f>IFERROR(VLOOKUP($A21,Round09[],5,FALSE), 0)</f>
        <v>0</v>
      </c>
      <c r="M21" s="1">
        <f>IFERROR(VLOOKUP($A21,Round10[],5,FALSE), 0)</f>
        <v>0</v>
      </c>
      <c r="N21" s="1">
        <f>IFERROR(VLOOKUP($A21,Round11[],5,FALSE), 0)</f>
        <v>0</v>
      </c>
      <c r="O21" s="1">
        <f>IFERROR(VLOOKUP($A21,Round12[],5,FALSE), 0)</f>
        <v>0</v>
      </c>
      <c r="P21" s="1">
        <f>IFERROR(VLOOKUP($A21,Round13[],5,FALSE), 0)</f>
        <v>0</v>
      </c>
      <c r="Q21" s="1">
        <f>IFERROR(VLOOKUP($A21,Round14[],5,FALSE), 0)</f>
        <v>0</v>
      </c>
      <c r="R21" s="1">
        <f>IFERROR(VLOOKUP($A21,Round15[],5,FALSE), 0)</f>
        <v>0</v>
      </c>
      <c r="S21" s="1">
        <f>IFERROR(VLOOKUP($A21,Round16[],5,FALSE), 0)</f>
        <v>0</v>
      </c>
      <c r="T21" s="1">
        <f>IFERROR(VLOOKUP($A21,Round17[],5,FALSE), 0)</f>
        <v>0</v>
      </c>
      <c r="U21" s="1">
        <f>IFERROR(VLOOKUP($A21,Round18[],5,FALSE), 0)</f>
        <v>0</v>
      </c>
      <c r="V21" s="1">
        <f>IFERROR(VLOOKUP($A21,Round19[],5,FALSE), 0)</f>
        <v>0</v>
      </c>
      <c r="W21" s="1">
        <f>IFERROR(VLOOKUP($A21,Round20[],5,FALSE), 0)</f>
        <v>0</v>
      </c>
      <c r="X21" s="1">
        <f>IFERROR(VLOOKUP($A21,Round21[],5,FALSE), 0)</f>
        <v>0</v>
      </c>
      <c r="Y21" s="1">
        <f>IFERROR(VLOOKUP($A21,Round22[],5,FALSE), 0)</f>
        <v>0</v>
      </c>
      <c r="Z21" s="1">
        <f>IFERROR(VLOOKUP($A21,Round23[],5,FALSE), 0)</f>
        <v>0</v>
      </c>
      <c r="AA21" s="1">
        <f>IFERROR(VLOOKUP($A21,Round24[],5,FALSE), 0)</f>
        <v>0</v>
      </c>
      <c r="AB21" s="1">
        <f>IFERROR(VLOOKUP($A21,Round25[],5,FALSE), 0)</f>
        <v>0</v>
      </c>
      <c r="AC21" s="1">
        <f>IFERROR(VLOOKUP($A21,Round26[],5,FALSE), 0)</f>
        <v>0</v>
      </c>
      <c r="AD21" s="1">
        <f>IFERROR(VLOOKUP($A21,Round27[],5,FALSE), 0)</f>
        <v>0</v>
      </c>
      <c r="AE21" s="1">
        <f>IFERROR(VLOOKUP($A21,Round28[],5,FALSE), 0)</f>
        <v>0</v>
      </c>
      <c r="AF21" s="1">
        <f>IFERROR(VLOOKUP($A21,Round29[],5,FALSE), 0)</f>
        <v>0</v>
      </c>
      <c r="AG21" s="1">
        <f>IFERROR(VLOOKUP($A21,Round30[],5,FALSE), 0)</f>
        <v>0</v>
      </c>
      <c r="AH21" s="1">
        <f>IFERROR(VLOOKUP($A21,Round31[],5,FALSE), 0)</f>
        <v>0</v>
      </c>
      <c r="AI21" s="1">
        <f>IFERROR(VLOOKUP($A21,Round32[],5,FALSE), 0)</f>
        <v>0</v>
      </c>
      <c r="AJ21" s="1">
        <f>IFERROR(VLOOKUP($A21,Round33[],5,FALSE), 0)</f>
        <v>0</v>
      </c>
      <c r="AK21" s="1">
        <f>IFERROR(VLOOKUP($A21,Round34[],5,FALSE), 0)</f>
        <v>0</v>
      </c>
      <c r="AL21" s="1">
        <f>IFERROR(VLOOKUP($A21,Round35[],5,FALSE), 0)</f>
        <v>0</v>
      </c>
      <c r="AM21" s="1">
        <f>IFERROR(VLOOKUP($A21,Round36[],5,FALSE), 0)</f>
        <v>0</v>
      </c>
      <c r="AN21" s="1">
        <f>IFERROR(VLOOKUP($A21,Round37[],5,FALSE), 0)</f>
        <v>0</v>
      </c>
      <c r="AO21" s="1">
        <f>IFERROR(VLOOKUP($A21,Round38[],5,FALSE), 0)</f>
        <v>0</v>
      </c>
      <c r="AP21" s="1">
        <f>IFERROR(VLOOKUP($A21,Round39[],5,FALSE), 0)</f>
        <v>0</v>
      </c>
      <c r="AQ21" s="1">
        <f>IFERROR(VLOOKUP($A21,Round40[],5,FALSE), 0)</f>
        <v>0</v>
      </c>
      <c r="AR21" s="1">
        <f>IFERROR(VLOOKUP($A21,Round41[],5,FALSE), 0)</f>
        <v>0</v>
      </c>
      <c r="AS21" s="1">
        <f>IFERROR(VLOOKUP($A21,Round42[],5,FALSE), 0)</f>
        <v>0</v>
      </c>
      <c r="AT21" s="1">
        <f>IFERROR(VLOOKUP($A21,Round43[],5,FALSE), 0)</f>
        <v>0</v>
      </c>
      <c r="AU21" s="1">
        <f>IFERROR(VLOOKUP($A21,Round44[],5,FALSE), 0)</f>
        <v>0</v>
      </c>
      <c r="AV21" s="1">
        <f>IFERROR(VLOOKUP($A21,Round45[],5,FALSE), 0)</f>
        <v>0</v>
      </c>
      <c r="AW21" s="1">
        <f>IFERROR(VLOOKUP($A21,Round46[],5,FALSE), 0)</f>
        <v>0</v>
      </c>
      <c r="AX21" s="1">
        <f>IFERROR(VLOOKUP($A21,Round47[],5,FALSE), 0)</f>
        <v>0</v>
      </c>
      <c r="AY21" s="1">
        <f>IFERROR(VLOOKUP($A21,Round48[],5,FALSE), 0)</f>
        <v>0</v>
      </c>
      <c r="AZ21" s="1">
        <f>IFERROR(VLOOKUP($A21,Round49[],5,FALSE), 0)</f>
        <v>0</v>
      </c>
      <c r="BA21" s="1">
        <f>IFERROR(VLOOKUP($A21,Round50[],5,FALSE), 0)</f>
        <v>0</v>
      </c>
      <c r="BB21" s="1">
        <f>IFERROR(VLOOKUP($A21,Round51[],5,FALSE), 0)</f>
        <v>0</v>
      </c>
      <c r="BC21" s="1">
        <f>IFERROR(VLOOKUP($A21,Round52[],5,FALSE), 0)</f>
        <v>0</v>
      </c>
      <c r="BD21" s="1">
        <f>IFERROR(VLOOKUP($A21,Round53[],5,FALSE), 0)</f>
        <v>0</v>
      </c>
      <c r="BE21" s="1">
        <f>IFERROR(VLOOKUP($A21,Round54[],5,FALSE), 0)</f>
        <v>0</v>
      </c>
      <c r="BF21" s="1">
        <f>IFERROR(VLOOKUP($A21,Round55[],5,FALSE), 0)</f>
        <v>0</v>
      </c>
      <c r="BG21" s="1">
        <f>IFERROR(VLOOKUP($A21,Round56[],5,FALSE), 0)</f>
        <v>0</v>
      </c>
      <c r="BH21" s="1">
        <f>IFERROR(VLOOKUP($A21,Round57[],5,FALSE), 0)</f>
        <v>0</v>
      </c>
      <c r="BI21" s="1">
        <f>IFERROR(VLOOKUP($A21,Round58[],5,FALSE), 0)</f>
        <v>0</v>
      </c>
      <c r="BJ21" s="1">
        <f>IFERROR(VLOOKUP($A21,Round59[],5,FALSE), 0)</f>
        <v>0</v>
      </c>
      <c r="BK21" s="1">
        <f>IFERROR(VLOOKUP($A21,Round60[],5,FALSE), 0)</f>
        <v>0</v>
      </c>
    </row>
    <row r="22" spans="1:63" ht="22.5">
      <c r="A22" s="1">
        <v>29571</v>
      </c>
      <c r="B22" s="5" t="s">
        <v>123</v>
      </c>
      <c r="C22" s="7">
        <f xml:space="preserve"> SUM(TotalPoints[[#This Row],[دور 1]:[دور 60]])</f>
        <v>12</v>
      </c>
      <c r="D22" s="4">
        <f>IFERROR(VLOOKUP($A22,Round01[],5,FALSE), 0)</f>
        <v>1</v>
      </c>
      <c r="E22" s="4">
        <f>IFERROR(VLOOKUP($A22,Round02[],5,FALSE), 0)</f>
        <v>0</v>
      </c>
      <c r="F22" s="4">
        <f>IFERROR(VLOOKUP($A22,Round03[],5,FALSE), 0)</f>
        <v>2</v>
      </c>
      <c r="G22" s="4">
        <f>IFERROR(VLOOKUP($A22,Round04[],5,FALSE), 0)</f>
        <v>0</v>
      </c>
      <c r="H22" s="4">
        <f>IFERROR(VLOOKUP($A22,Round05[],5,FALSE), 0)</f>
        <v>1</v>
      </c>
      <c r="I22" s="4">
        <f>IFERROR(VLOOKUP($A22,Round06[],5,FALSE), 0)</f>
        <v>6</v>
      </c>
      <c r="J22" s="4">
        <f>IFERROR(VLOOKUP($A22,Round07[],5,FALSE), 0)</f>
        <v>0</v>
      </c>
      <c r="K22" s="4">
        <f>IFERROR(VLOOKUP($A22,Round08[],5,FALSE), 0)</f>
        <v>2</v>
      </c>
      <c r="L22" s="4">
        <f>IFERROR(VLOOKUP($A22,Round09[],5,FALSE), 0)</f>
        <v>0</v>
      </c>
      <c r="M22" s="4">
        <f>IFERROR(VLOOKUP($A22,Round10[],5,FALSE), 0)</f>
        <v>0</v>
      </c>
      <c r="N22" s="4">
        <f>IFERROR(VLOOKUP($A22,Round11[],5,FALSE), 0)</f>
        <v>0</v>
      </c>
      <c r="O22" s="4">
        <f>IFERROR(VLOOKUP($A22,Round12[],5,FALSE), 0)</f>
        <v>0</v>
      </c>
      <c r="P22" s="4">
        <f>IFERROR(VLOOKUP($A22,Round13[],5,FALSE), 0)</f>
        <v>0</v>
      </c>
      <c r="Q22" s="4">
        <f>IFERROR(VLOOKUP($A22,Round14[],5,FALSE), 0)</f>
        <v>0</v>
      </c>
      <c r="R22" s="4">
        <f>IFERROR(VLOOKUP($A22,Round15[],5,FALSE), 0)</f>
        <v>0</v>
      </c>
      <c r="S22" s="4">
        <f>IFERROR(VLOOKUP($A22,Round16[],5,FALSE), 0)</f>
        <v>0</v>
      </c>
      <c r="T22" s="4">
        <f>IFERROR(VLOOKUP($A22,Round17[],5,FALSE), 0)</f>
        <v>0</v>
      </c>
      <c r="U22" s="4">
        <f>IFERROR(VLOOKUP($A22,Round18[],5,FALSE), 0)</f>
        <v>0</v>
      </c>
      <c r="V22" s="4">
        <f>IFERROR(VLOOKUP($A22,Round19[],5,FALSE), 0)</f>
        <v>0</v>
      </c>
      <c r="W22" s="4">
        <f>IFERROR(VLOOKUP($A22,Round20[],5,FALSE), 0)</f>
        <v>0</v>
      </c>
      <c r="X22" s="4">
        <f>IFERROR(VLOOKUP($A22,Round21[],5,FALSE), 0)</f>
        <v>0</v>
      </c>
      <c r="Y22" s="4">
        <f>IFERROR(VLOOKUP($A22,Round22[],5,FALSE), 0)</f>
        <v>0</v>
      </c>
      <c r="Z22" s="4">
        <f>IFERROR(VLOOKUP($A22,Round23[],5,FALSE), 0)</f>
        <v>0</v>
      </c>
      <c r="AA22" s="4">
        <f>IFERROR(VLOOKUP($A22,Round24[],5,FALSE), 0)</f>
        <v>0</v>
      </c>
      <c r="AB22" s="4">
        <f>IFERROR(VLOOKUP($A22,Round25[],5,FALSE), 0)</f>
        <v>0</v>
      </c>
      <c r="AC22" s="4">
        <f>IFERROR(VLOOKUP($A22,Round26[],5,FALSE), 0)</f>
        <v>0</v>
      </c>
      <c r="AD22" s="4">
        <f>IFERROR(VLOOKUP($A22,Round27[],5,FALSE), 0)</f>
        <v>0</v>
      </c>
      <c r="AE22" s="4">
        <f>IFERROR(VLOOKUP($A22,Round28[],5,FALSE), 0)</f>
        <v>0</v>
      </c>
      <c r="AF22" s="4">
        <f>IFERROR(VLOOKUP($A22,Round29[],5,FALSE), 0)</f>
        <v>0</v>
      </c>
      <c r="AG22" s="4">
        <f>IFERROR(VLOOKUP($A22,Round30[],5,FALSE), 0)</f>
        <v>0</v>
      </c>
      <c r="AH22" s="4">
        <f>IFERROR(VLOOKUP($A22,Round31[],5,FALSE), 0)</f>
        <v>0</v>
      </c>
      <c r="AI22" s="4">
        <f>IFERROR(VLOOKUP($A22,Round32[],5,FALSE), 0)</f>
        <v>0</v>
      </c>
      <c r="AJ22" s="4">
        <f>IFERROR(VLOOKUP($A22,Round33[],5,FALSE), 0)</f>
        <v>0</v>
      </c>
      <c r="AK22" s="4">
        <f>IFERROR(VLOOKUP($A22,Round34[],5,FALSE), 0)</f>
        <v>0</v>
      </c>
      <c r="AL22" s="4">
        <f>IFERROR(VLOOKUP($A22,Round35[],5,FALSE), 0)</f>
        <v>0</v>
      </c>
      <c r="AM22" s="4">
        <f>IFERROR(VLOOKUP($A22,Round36[],5,FALSE), 0)</f>
        <v>0</v>
      </c>
      <c r="AN22" s="4">
        <f>IFERROR(VLOOKUP($A22,Round37[],5,FALSE), 0)</f>
        <v>0</v>
      </c>
      <c r="AO22" s="4">
        <f>IFERROR(VLOOKUP($A22,Round38[],5,FALSE), 0)</f>
        <v>0</v>
      </c>
      <c r="AP22" s="4">
        <f>IFERROR(VLOOKUP($A22,Round39[],5,FALSE), 0)</f>
        <v>0</v>
      </c>
      <c r="AQ22" s="4">
        <f>IFERROR(VLOOKUP($A22,Round40[],5,FALSE), 0)</f>
        <v>0</v>
      </c>
      <c r="AR22" s="4">
        <f>IFERROR(VLOOKUP($A22,Round41[],5,FALSE), 0)</f>
        <v>0</v>
      </c>
      <c r="AS22" s="4">
        <f>IFERROR(VLOOKUP($A22,Round42[],5,FALSE), 0)</f>
        <v>0</v>
      </c>
      <c r="AT22" s="4">
        <f>IFERROR(VLOOKUP($A22,Round43[],5,FALSE), 0)</f>
        <v>0</v>
      </c>
      <c r="AU22" s="4">
        <f>IFERROR(VLOOKUP($A22,Round44[],5,FALSE), 0)</f>
        <v>0</v>
      </c>
      <c r="AV22" s="4">
        <f>IFERROR(VLOOKUP($A22,Round45[],5,FALSE), 0)</f>
        <v>0</v>
      </c>
      <c r="AW22" s="4">
        <f>IFERROR(VLOOKUP($A22,Round46[],5,FALSE), 0)</f>
        <v>0</v>
      </c>
      <c r="AX22" s="4">
        <f>IFERROR(VLOOKUP($A22,Round47[],5,FALSE), 0)</f>
        <v>0</v>
      </c>
      <c r="AY22" s="4">
        <f>IFERROR(VLOOKUP($A22,Round48[],5,FALSE), 0)</f>
        <v>0</v>
      </c>
      <c r="AZ22" s="4">
        <f>IFERROR(VLOOKUP($A22,Round49[],5,FALSE), 0)</f>
        <v>0</v>
      </c>
      <c r="BA22" s="4">
        <f>IFERROR(VLOOKUP($A22,Round50[],5,FALSE), 0)</f>
        <v>0</v>
      </c>
      <c r="BB22" s="4">
        <f>IFERROR(VLOOKUP($A22,Round51[],5,FALSE), 0)</f>
        <v>0</v>
      </c>
      <c r="BC22" s="4">
        <f>IFERROR(VLOOKUP($A22,Round52[],5,FALSE), 0)</f>
        <v>0</v>
      </c>
      <c r="BD22" s="4">
        <f>IFERROR(VLOOKUP($A22,Round53[],5,FALSE), 0)</f>
        <v>0</v>
      </c>
      <c r="BE22" s="4">
        <f>IFERROR(VLOOKUP($A22,Round54[],5,FALSE), 0)</f>
        <v>0</v>
      </c>
      <c r="BF22" s="4">
        <f>IFERROR(VLOOKUP($A22,Round55[],5,FALSE), 0)</f>
        <v>0</v>
      </c>
      <c r="BG22" s="4">
        <f>IFERROR(VLOOKUP($A22,Round56[],5,FALSE), 0)</f>
        <v>0</v>
      </c>
      <c r="BH22" s="4">
        <f>IFERROR(VLOOKUP($A22,Round57[],5,FALSE), 0)</f>
        <v>0</v>
      </c>
      <c r="BI22" s="4">
        <f>IFERROR(VLOOKUP($A22,Round58[],5,FALSE), 0)</f>
        <v>0</v>
      </c>
      <c r="BJ22" s="4">
        <f>IFERROR(VLOOKUP($A22,Round59[],5,FALSE), 0)</f>
        <v>0</v>
      </c>
      <c r="BK22" s="4">
        <f>IFERROR(VLOOKUP($A22,Round60[],5,FALSE), 0)</f>
        <v>0</v>
      </c>
    </row>
    <row r="23" spans="1:63" ht="22.5">
      <c r="A23" s="1">
        <v>29570</v>
      </c>
      <c r="B23" s="5" t="s">
        <v>109</v>
      </c>
      <c r="C23" s="7">
        <f xml:space="preserve"> SUM(TotalPoints[[#This Row],[دور 1]:[دور 60]])</f>
        <v>12</v>
      </c>
      <c r="D23" s="4">
        <f>IFERROR(VLOOKUP($A23,Round01[],5,FALSE), 0)</f>
        <v>2</v>
      </c>
      <c r="E23" s="4">
        <f>IFERROR(VLOOKUP($A23,Round02[],5,FALSE), 0)</f>
        <v>0</v>
      </c>
      <c r="F23" s="4">
        <f>IFERROR(VLOOKUP($A23,Round03[],5,FALSE), 0)</f>
        <v>2</v>
      </c>
      <c r="G23" s="4">
        <f>IFERROR(VLOOKUP($A23,Round04[],5,FALSE), 0)</f>
        <v>1</v>
      </c>
      <c r="H23" s="4">
        <f>IFERROR(VLOOKUP($A23,Round05[],5,FALSE), 0)</f>
        <v>1</v>
      </c>
      <c r="I23" s="4">
        <f>IFERROR(VLOOKUP($A23,Round06[],5,FALSE), 0)</f>
        <v>4</v>
      </c>
      <c r="J23" s="4">
        <f>IFERROR(VLOOKUP($A23,Round07[],5,FALSE), 0)</f>
        <v>0</v>
      </c>
      <c r="K23" s="4">
        <f>IFERROR(VLOOKUP($A23,Round08[],5,FALSE), 0)</f>
        <v>2</v>
      </c>
      <c r="L23" s="4">
        <f>IFERROR(VLOOKUP($A23,Round09[],5,FALSE), 0)</f>
        <v>0</v>
      </c>
      <c r="M23" s="4">
        <f>IFERROR(VLOOKUP($A23,Round10[],5,FALSE), 0)</f>
        <v>0</v>
      </c>
      <c r="N23" s="4">
        <f>IFERROR(VLOOKUP($A23,Round11[],5,FALSE), 0)</f>
        <v>0</v>
      </c>
      <c r="O23" s="4">
        <f>IFERROR(VLOOKUP($A23,Round12[],5,FALSE), 0)</f>
        <v>0</v>
      </c>
      <c r="P23" s="4">
        <f>IFERROR(VLOOKUP($A23,Round13[],5,FALSE), 0)</f>
        <v>0</v>
      </c>
      <c r="Q23" s="4">
        <f>IFERROR(VLOOKUP($A23,Round14[],5,FALSE), 0)</f>
        <v>0</v>
      </c>
      <c r="R23" s="4">
        <f>IFERROR(VLOOKUP($A23,Round15[],5,FALSE), 0)</f>
        <v>0</v>
      </c>
      <c r="S23" s="4">
        <f>IFERROR(VLOOKUP($A23,Round16[],5,FALSE), 0)</f>
        <v>0</v>
      </c>
      <c r="T23" s="4">
        <f>IFERROR(VLOOKUP($A23,Round17[],5,FALSE), 0)</f>
        <v>0</v>
      </c>
      <c r="U23" s="4">
        <f>IFERROR(VLOOKUP($A23,Round18[],5,FALSE), 0)</f>
        <v>0</v>
      </c>
      <c r="V23" s="4">
        <f>IFERROR(VLOOKUP($A23,Round19[],5,FALSE), 0)</f>
        <v>0</v>
      </c>
      <c r="W23" s="4">
        <f>IFERROR(VLOOKUP($A23,Round20[],5,FALSE), 0)</f>
        <v>0</v>
      </c>
      <c r="X23" s="4">
        <f>IFERROR(VLOOKUP($A23,Round21[],5,FALSE), 0)</f>
        <v>0</v>
      </c>
      <c r="Y23" s="4">
        <f>IFERROR(VLOOKUP($A23,Round22[],5,FALSE), 0)</f>
        <v>0</v>
      </c>
      <c r="Z23" s="4">
        <f>IFERROR(VLOOKUP($A23,Round23[],5,FALSE), 0)</f>
        <v>0</v>
      </c>
      <c r="AA23" s="4">
        <f>IFERROR(VLOOKUP($A23,Round24[],5,FALSE), 0)</f>
        <v>0</v>
      </c>
      <c r="AB23" s="4">
        <f>IFERROR(VLOOKUP($A23,Round25[],5,FALSE), 0)</f>
        <v>0</v>
      </c>
      <c r="AC23" s="4">
        <f>IFERROR(VLOOKUP($A23,Round26[],5,FALSE), 0)</f>
        <v>0</v>
      </c>
      <c r="AD23" s="4">
        <f>IFERROR(VLOOKUP($A23,Round27[],5,FALSE), 0)</f>
        <v>0</v>
      </c>
      <c r="AE23" s="4">
        <f>IFERROR(VLOOKUP($A23,Round28[],5,FALSE), 0)</f>
        <v>0</v>
      </c>
      <c r="AF23" s="4">
        <f>IFERROR(VLOOKUP($A23,Round29[],5,FALSE), 0)</f>
        <v>0</v>
      </c>
      <c r="AG23" s="4">
        <f>IFERROR(VLOOKUP($A23,Round30[],5,FALSE), 0)</f>
        <v>0</v>
      </c>
      <c r="AH23" s="4">
        <f>IFERROR(VLOOKUP($A23,Round31[],5,FALSE), 0)</f>
        <v>0</v>
      </c>
      <c r="AI23" s="4">
        <f>IFERROR(VLOOKUP($A23,Round32[],5,FALSE), 0)</f>
        <v>0</v>
      </c>
      <c r="AJ23" s="4">
        <f>IFERROR(VLOOKUP($A23,Round33[],5,FALSE), 0)</f>
        <v>0</v>
      </c>
      <c r="AK23" s="4">
        <f>IFERROR(VLOOKUP($A23,Round34[],5,FALSE), 0)</f>
        <v>0</v>
      </c>
      <c r="AL23" s="4">
        <f>IFERROR(VLOOKUP($A23,Round35[],5,FALSE), 0)</f>
        <v>0</v>
      </c>
      <c r="AM23" s="4">
        <f>IFERROR(VLOOKUP($A23,Round36[],5,FALSE), 0)</f>
        <v>0</v>
      </c>
      <c r="AN23" s="4">
        <f>IFERROR(VLOOKUP($A23,Round37[],5,FALSE), 0)</f>
        <v>0</v>
      </c>
      <c r="AO23" s="4">
        <f>IFERROR(VLOOKUP($A23,Round38[],5,FALSE), 0)</f>
        <v>0</v>
      </c>
      <c r="AP23" s="4">
        <f>IFERROR(VLOOKUP($A23,Round39[],5,FALSE), 0)</f>
        <v>0</v>
      </c>
      <c r="AQ23" s="4">
        <f>IFERROR(VLOOKUP($A23,Round40[],5,FALSE), 0)</f>
        <v>0</v>
      </c>
      <c r="AR23" s="4">
        <f>IFERROR(VLOOKUP($A23,Round41[],5,FALSE), 0)</f>
        <v>0</v>
      </c>
      <c r="AS23" s="4">
        <f>IFERROR(VLOOKUP($A23,Round42[],5,FALSE), 0)</f>
        <v>0</v>
      </c>
      <c r="AT23" s="4">
        <f>IFERROR(VLOOKUP($A23,Round43[],5,FALSE), 0)</f>
        <v>0</v>
      </c>
      <c r="AU23" s="4">
        <f>IFERROR(VLOOKUP($A23,Round44[],5,FALSE), 0)</f>
        <v>0</v>
      </c>
      <c r="AV23" s="4">
        <f>IFERROR(VLOOKUP($A23,Round45[],5,FALSE), 0)</f>
        <v>0</v>
      </c>
      <c r="AW23" s="4">
        <f>IFERROR(VLOOKUP($A23,Round46[],5,FALSE), 0)</f>
        <v>0</v>
      </c>
      <c r="AX23" s="4">
        <f>IFERROR(VLOOKUP($A23,Round47[],5,FALSE), 0)</f>
        <v>0</v>
      </c>
      <c r="AY23" s="4">
        <f>IFERROR(VLOOKUP($A23,Round48[],5,FALSE), 0)</f>
        <v>0</v>
      </c>
      <c r="AZ23" s="4">
        <f>IFERROR(VLOOKUP($A23,Round49[],5,FALSE), 0)</f>
        <v>0</v>
      </c>
      <c r="BA23" s="4">
        <f>IFERROR(VLOOKUP($A23,Round50[],5,FALSE), 0)</f>
        <v>0</v>
      </c>
      <c r="BB23" s="4">
        <f>IFERROR(VLOOKUP($A23,Round51[],5,FALSE), 0)</f>
        <v>0</v>
      </c>
      <c r="BC23" s="4">
        <f>IFERROR(VLOOKUP($A23,Round52[],5,FALSE), 0)</f>
        <v>0</v>
      </c>
      <c r="BD23" s="4">
        <f>IFERROR(VLOOKUP($A23,Round53[],5,FALSE), 0)</f>
        <v>0</v>
      </c>
      <c r="BE23" s="4">
        <f>IFERROR(VLOOKUP($A23,Round54[],5,FALSE), 0)</f>
        <v>0</v>
      </c>
      <c r="BF23" s="4">
        <f>IFERROR(VLOOKUP($A23,Round55[],5,FALSE), 0)</f>
        <v>0</v>
      </c>
      <c r="BG23" s="4">
        <f>IFERROR(VLOOKUP($A23,Round56[],5,FALSE), 0)</f>
        <v>0</v>
      </c>
      <c r="BH23" s="4">
        <f>IFERROR(VLOOKUP($A23,Round57[],5,FALSE), 0)</f>
        <v>0</v>
      </c>
      <c r="BI23" s="4">
        <f>IFERROR(VLOOKUP($A23,Round58[],5,FALSE), 0)</f>
        <v>0</v>
      </c>
      <c r="BJ23" s="4">
        <f>IFERROR(VLOOKUP($A23,Round59[],5,FALSE), 0)</f>
        <v>0</v>
      </c>
      <c r="BK23" s="4">
        <f>IFERROR(VLOOKUP($A23,Round60[],5,FALSE), 0)</f>
        <v>0</v>
      </c>
    </row>
    <row r="24" spans="1:63" ht="22.5">
      <c r="A24" s="1">
        <v>26298</v>
      </c>
      <c r="B24" s="5" t="s">
        <v>146</v>
      </c>
      <c r="C24" s="7">
        <f xml:space="preserve"> SUM(TotalPoints[[#This Row],[دور 1]:[دور 60]])</f>
        <v>12</v>
      </c>
      <c r="D24" s="4">
        <f>IFERROR(VLOOKUP($A24,Round01[],5,FALSE), 0)</f>
        <v>2</v>
      </c>
      <c r="E24" s="4">
        <f>IFERROR(VLOOKUP($A24,Round02[],5,FALSE), 0)</f>
        <v>0</v>
      </c>
      <c r="F24" s="4">
        <f>IFERROR(VLOOKUP($A24,Round03[],5,FALSE), 0)</f>
        <v>2</v>
      </c>
      <c r="G24" s="4">
        <f>IFERROR(VLOOKUP($A24,Round04[],5,FALSE), 0)</f>
        <v>1</v>
      </c>
      <c r="H24" s="4">
        <f>IFERROR(VLOOKUP($A24,Round05[],5,FALSE), 0)</f>
        <v>1</v>
      </c>
      <c r="I24" s="4">
        <f>IFERROR(VLOOKUP($A24,Round06[],5,FALSE), 0)</f>
        <v>5</v>
      </c>
      <c r="J24" s="4">
        <f>IFERROR(VLOOKUP($A24,Round07[],5,FALSE), 0)</f>
        <v>1</v>
      </c>
      <c r="K24" s="4">
        <f>IFERROR(VLOOKUP($A24,Round08[],5,FALSE), 0)</f>
        <v>0</v>
      </c>
      <c r="L24" s="4">
        <f>IFERROR(VLOOKUP($A24,Round09[],5,FALSE), 0)</f>
        <v>0</v>
      </c>
      <c r="M24" s="4">
        <f>IFERROR(VLOOKUP($A24,Round10[],5,FALSE), 0)</f>
        <v>0</v>
      </c>
      <c r="N24" s="4">
        <f>IFERROR(VLOOKUP($A24,Round11[],5,FALSE), 0)</f>
        <v>0</v>
      </c>
      <c r="O24" s="4">
        <f>IFERROR(VLOOKUP($A24,Round12[],5,FALSE), 0)</f>
        <v>0</v>
      </c>
      <c r="P24" s="4">
        <f>IFERROR(VLOOKUP($A24,Round13[],5,FALSE), 0)</f>
        <v>0</v>
      </c>
      <c r="Q24" s="4">
        <f>IFERROR(VLOOKUP($A24,Round14[],5,FALSE), 0)</f>
        <v>0</v>
      </c>
      <c r="R24" s="4">
        <f>IFERROR(VLOOKUP($A24,Round15[],5,FALSE), 0)</f>
        <v>0</v>
      </c>
      <c r="S24" s="4">
        <f>IFERROR(VLOOKUP($A24,Round16[],5,FALSE), 0)</f>
        <v>0</v>
      </c>
      <c r="T24" s="4">
        <f>IFERROR(VLOOKUP($A24,Round17[],5,FALSE), 0)</f>
        <v>0</v>
      </c>
      <c r="U24" s="4">
        <f>IFERROR(VLOOKUP($A24,Round18[],5,FALSE), 0)</f>
        <v>0</v>
      </c>
      <c r="V24" s="4">
        <f>IFERROR(VLOOKUP($A24,Round19[],5,FALSE), 0)</f>
        <v>0</v>
      </c>
      <c r="W24" s="4">
        <f>IFERROR(VLOOKUP($A24,Round20[],5,FALSE), 0)</f>
        <v>0</v>
      </c>
      <c r="X24" s="4">
        <f>IFERROR(VLOOKUP($A24,Round21[],5,FALSE), 0)</f>
        <v>0</v>
      </c>
      <c r="Y24" s="4">
        <f>IFERROR(VLOOKUP($A24,Round22[],5,FALSE), 0)</f>
        <v>0</v>
      </c>
      <c r="Z24" s="4">
        <f>IFERROR(VLOOKUP($A24,Round23[],5,FALSE), 0)</f>
        <v>0</v>
      </c>
      <c r="AA24" s="4">
        <f>IFERROR(VLOOKUP($A24,Round24[],5,FALSE), 0)</f>
        <v>0</v>
      </c>
      <c r="AB24" s="4">
        <f>IFERROR(VLOOKUP($A24,Round25[],5,FALSE), 0)</f>
        <v>0</v>
      </c>
      <c r="AC24" s="4">
        <f>IFERROR(VLOOKUP($A24,Round26[],5,FALSE), 0)</f>
        <v>0</v>
      </c>
      <c r="AD24" s="4">
        <f>IFERROR(VLOOKUP($A24,Round27[],5,FALSE), 0)</f>
        <v>0</v>
      </c>
      <c r="AE24" s="4">
        <f>IFERROR(VLOOKUP($A24,Round28[],5,FALSE), 0)</f>
        <v>0</v>
      </c>
      <c r="AF24" s="4">
        <f>IFERROR(VLOOKUP($A24,Round29[],5,FALSE), 0)</f>
        <v>0</v>
      </c>
      <c r="AG24" s="4">
        <f>IFERROR(VLOOKUP($A24,Round30[],5,FALSE), 0)</f>
        <v>0</v>
      </c>
      <c r="AH24" s="4">
        <f>IFERROR(VLOOKUP($A24,Round31[],5,FALSE), 0)</f>
        <v>0</v>
      </c>
      <c r="AI24" s="4">
        <f>IFERROR(VLOOKUP($A24,Round32[],5,FALSE), 0)</f>
        <v>0</v>
      </c>
      <c r="AJ24" s="4">
        <f>IFERROR(VLOOKUP($A24,Round33[],5,FALSE), 0)</f>
        <v>0</v>
      </c>
      <c r="AK24" s="4">
        <f>IFERROR(VLOOKUP($A24,Round34[],5,FALSE), 0)</f>
        <v>0</v>
      </c>
      <c r="AL24" s="4">
        <f>IFERROR(VLOOKUP($A24,Round35[],5,FALSE), 0)</f>
        <v>0</v>
      </c>
      <c r="AM24" s="4">
        <f>IFERROR(VLOOKUP($A24,Round36[],5,FALSE), 0)</f>
        <v>0</v>
      </c>
      <c r="AN24" s="4">
        <f>IFERROR(VLOOKUP($A24,Round37[],5,FALSE), 0)</f>
        <v>0</v>
      </c>
      <c r="AO24" s="4">
        <f>IFERROR(VLOOKUP($A24,Round38[],5,FALSE), 0)</f>
        <v>0</v>
      </c>
      <c r="AP24" s="4">
        <f>IFERROR(VLOOKUP($A24,Round39[],5,FALSE), 0)</f>
        <v>0</v>
      </c>
      <c r="AQ24" s="4">
        <f>IFERROR(VLOOKUP($A24,Round40[],5,FALSE), 0)</f>
        <v>0</v>
      </c>
      <c r="AR24" s="4">
        <f>IFERROR(VLOOKUP($A24,Round41[],5,FALSE), 0)</f>
        <v>0</v>
      </c>
      <c r="AS24" s="4">
        <f>IFERROR(VLOOKUP($A24,Round42[],5,FALSE), 0)</f>
        <v>0</v>
      </c>
      <c r="AT24" s="4">
        <f>IFERROR(VLOOKUP($A24,Round43[],5,FALSE), 0)</f>
        <v>0</v>
      </c>
      <c r="AU24" s="4">
        <f>IFERROR(VLOOKUP($A24,Round44[],5,FALSE), 0)</f>
        <v>0</v>
      </c>
      <c r="AV24" s="4">
        <f>IFERROR(VLOOKUP($A24,Round45[],5,FALSE), 0)</f>
        <v>0</v>
      </c>
      <c r="AW24" s="4">
        <f>IFERROR(VLOOKUP($A24,Round46[],5,FALSE), 0)</f>
        <v>0</v>
      </c>
      <c r="AX24" s="4">
        <f>IFERROR(VLOOKUP($A24,Round47[],5,FALSE), 0)</f>
        <v>0</v>
      </c>
      <c r="AY24" s="4">
        <f>IFERROR(VLOOKUP($A24,Round48[],5,FALSE), 0)</f>
        <v>0</v>
      </c>
      <c r="AZ24" s="4">
        <f>IFERROR(VLOOKUP($A24,Round49[],5,FALSE), 0)</f>
        <v>0</v>
      </c>
      <c r="BA24" s="4">
        <f>IFERROR(VLOOKUP($A24,Round50[],5,FALSE), 0)</f>
        <v>0</v>
      </c>
      <c r="BB24" s="4">
        <f>IFERROR(VLOOKUP($A24,Round51[],5,FALSE), 0)</f>
        <v>0</v>
      </c>
      <c r="BC24" s="4">
        <f>IFERROR(VLOOKUP($A24,Round52[],5,FALSE), 0)</f>
        <v>0</v>
      </c>
      <c r="BD24" s="4">
        <f>IFERROR(VLOOKUP($A24,Round53[],5,FALSE), 0)</f>
        <v>0</v>
      </c>
      <c r="BE24" s="4">
        <f>IFERROR(VLOOKUP($A24,Round54[],5,FALSE), 0)</f>
        <v>0</v>
      </c>
      <c r="BF24" s="4">
        <f>IFERROR(VLOOKUP($A24,Round55[],5,FALSE), 0)</f>
        <v>0</v>
      </c>
      <c r="BG24" s="4">
        <f>IFERROR(VLOOKUP($A24,Round56[],5,FALSE), 0)</f>
        <v>0</v>
      </c>
      <c r="BH24" s="4">
        <f>IFERROR(VLOOKUP($A24,Round57[],5,FALSE), 0)</f>
        <v>0</v>
      </c>
      <c r="BI24" s="4">
        <f>IFERROR(VLOOKUP($A24,Round58[],5,FALSE), 0)</f>
        <v>0</v>
      </c>
      <c r="BJ24" s="4">
        <f>IFERROR(VLOOKUP($A24,Round59[],5,FALSE), 0)</f>
        <v>0</v>
      </c>
      <c r="BK24" s="4">
        <f>IFERROR(VLOOKUP($A24,Round60[],5,FALSE), 0)</f>
        <v>0</v>
      </c>
    </row>
    <row r="25" spans="1:63" ht="22.5">
      <c r="A25" s="1">
        <v>22089</v>
      </c>
      <c r="B25" s="5" t="s">
        <v>160</v>
      </c>
      <c r="C25" s="7">
        <f xml:space="preserve"> SUM(TotalPoints[[#This Row],[دور 1]:[دور 60]])</f>
        <v>11</v>
      </c>
      <c r="D25" s="4">
        <f>IFERROR(VLOOKUP($A25,Round01[],5,FALSE), 0)</f>
        <v>0</v>
      </c>
      <c r="E25" s="4">
        <f>IFERROR(VLOOKUP($A25,Round02[],5,FALSE), 0)</f>
        <v>0</v>
      </c>
      <c r="F25" s="4">
        <f>IFERROR(VLOOKUP($A25,Round03[],5,FALSE), 0)</f>
        <v>1</v>
      </c>
      <c r="G25" s="4">
        <f>IFERROR(VLOOKUP($A25,Round04[],5,FALSE), 0)</f>
        <v>1</v>
      </c>
      <c r="H25" s="4">
        <f>IFERROR(VLOOKUP($A25,Round05[],5,FALSE), 0)</f>
        <v>1</v>
      </c>
      <c r="I25" s="4">
        <f>IFERROR(VLOOKUP($A25,Round06[],5,FALSE), 0)</f>
        <v>3</v>
      </c>
      <c r="J25" s="4">
        <f>IFERROR(VLOOKUP($A25,Round07[],5,FALSE), 0)</f>
        <v>0</v>
      </c>
      <c r="K25" s="4">
        <f>IFERROR(VLOOKUP($A25,Round08[],5,FALSE), 0)</f>
        <v>5</v>
      </c>
      <c r="L25" s="4">
        <f>IFERROR(VLOOKUP($A25,Round09[],5,FALSE), 0)</f>
        <v>0</v>
      </c>
      <c r="M25" s="4">
        <f>IFERROR(VLOOKUP($A25,Round10[],5,FALSE), 0)</f>
        <v>0</v>
      </c>
      <c r="N25" s="4">
        <f>IFERROR(VLOOKUP($A25,Round11[],5,FALSE), 0)</f>
        <v>0</v>
      </c>
      <c r="O25" s="4">
        <f>IFERROR(VLOOKUP($A25,Round12[],5,FALSE), 0)</f>
        <v>0</v>
      </c>
      <c r="P25" s="4">
        <f>IFERROR(VLOOKUP($A25,Round13[],5,FALSE), 0)</f>
        <v>0</v>
      </c>
      <c r="Q25" s="4">
        <f>IFERROR(VLOOKUP($A25,Round14[],5,FALSE), 0)</f>
        <v>0</v>
      </c>
      <c r="R25" s="4">
        <f>IFERROR(VLOOKUP($A25,Round15[],5,FALSE), 0)</f>
        <v>0</v>
      </c>
      <c r="S25" s="4">
        <f>IFERROR(VLOOKUP($A25,Round16[],5,FALSE), 0)</f>
        <v>0</v>
      </c>
      <c r="T25" s="4">
        <f>IFERROR(VLOOKUP($A25,Round17[],5,FALSE), 0)</f>
        <v>0</v>
      </c>
      <c r="U25" s="4">
        <f>IFERROR(VLOOKUP($A25,Round18[],5,FALSE), 0)</f>
        <v>0</v>
      </c>
      <c r="V25" s="4">
        <f>IFERROR(VLOOKUP($A25,Round19[],5,FALSE), 0)</f>
        <v>0</v>
      </c>
      <c r="W25" s="4">
        <f>IFERROR(VLOOKUP($A25,Round20[],5,FALSE), 0)</f>
        <v>0</v>
      </c>
      <c r="X25" s="4">
        <f>IFERROR(VLOOKUP($A25,Round21[],5,FALSE), 0)</f>
        <v>0</v>
      </c>
      <c r="Y25" s="4">
        <f>IFERROR(VLOOKUP($A25,Round22[],5,FALSE), 0)</f>
        <v>0</v>
      </c>
      <c r="Z25" s="4">
        <f>IFERROR(VLOOKUP($A25,Round23[],5,FALSE), 0)</f>
        <v>0</v>
      </c>
      <c r="AA25" s="4">
        <f>IFERROR(VLOOKUP($A25,Round24[],5,FALSE), 0)</f>
        <v>0</v>
      </c>
      <c r="AB25" s="4">
        <f>IFERROR(VLOOKUP($A25,Round25[],5,FALSE), 0)</f>
        <v>0</v>
      </c>
      <c r="AC25" s="4">
        <f>IFERROR(VLOOKUP($A25,Round26[],5,FALSE), 0)</f>
        <v>0</v>
      </c>
      <c r="AD25" s="4">
        <f>IFERROR(VLOOKUP($A25,Round27[],5,FALSE), 0)</f>
        <v>0</v>
      </c>
      <c r="AE25" s="4">
        <f>IFERROR(VLOOKUP($A25,Round28[],5,FALSE), 0)</f>
        <v>0</v>
      </c>
      <c r="AF25" s="4">
        <f>IFERROR(VLOOKUP($A25,Round29[],5,FALSE), 0)</f>
        <v>0</v>
      </c>
      <c r="AG25" s="4">
        <f>IFERROR(VLOOKUP($A25,Round30[],5,FALSE), 0)</f>
        <v>0</v>
      </c>
      <c r="AH25" s="4">
        <f>IFERROR(VLOOKUP($A25,Round31[],5,FALSE), 0)</f>
        <v>0</v>
      </c>
      <c r="AI25" s="4">
        <f>IFERROR(VLOOKUP($A25,Round32[],5,FALSE), 0)</f>
        <v>0</v>
      </c>
      <c r="AJ25" s="4">
        <f>IFERROR(VLOOKUP($A25,Round33[],5,FALSE), 0)</f>
        <v>0</v>
      </c>
      <c r="AK25" s="4">
        <f>IFERROR(VLOOKUP($A25,Round34[],5,FALSE), 0)</f>
        <v>0</v>
      </c>
      <c r="AL25" s="4">
        <f>IFERROR(VLOOKUP($A25,Round35[],5,FALSE), 0)</f>
        <v>0</v>
      </c>
      <c r="AM25" s="4">
        <f>IFERROR(VLOOKUP($A25,Round36[],5,FALSE), 0)</f>
        <v>0</v>
      </c>
      <c r="AN25" s="4">
        <f>IFERROR(VLOOKUP($A25,Round37[],5,FALSE), 0)</f>
        <v>0</v>
      </c>
      <c r="AO25" s="4">
        <f>IFERROR(VLOOKUP($A25,Round38[],5,FALSE), 0)</f>
        <v>0</v>
      </c>
      <c r="AP25" s="4">
        <f>IFERROR(VLOOKUP($A25,Round39[],5,FALSE), 0)</f>
        <v>0</v>
      </c>
      <c r="AQ25" s="4">
        <f>IFERROR(VLOOKUP($A25,Round40[],5,FALSE), 0)</f>
        <v>0</v>
      </c>
      <c r="AR25" s="4">
        <f>IFERROR(VLOOKUP($A25,Round41[],5,FALSE), 0)</f>
        <v>0</v>
      </c>
      <c r="AS25" s="4">
        <f>IFERROR(VLOOKUP($A25,Round42[],5,FALSE), 0)</f>
        <v>0</v>
      </c>
      <c r="AT25" s="4">
        <f>IFERROR(VLOOKUP($A25,Round43[],5,FALSE), 0)</f>
        <v>0</v>
      </c>
      <c r="AU25" s="4">
        <f>IFERROR(VLOOKUP($A25,Round44[],5,FALSE), 0)</f>
        <v>0</v>
      </c>
      <c r="AV25" s="4">
        <f>IFERROR(VLOOKUP($A25,Round45[],5,FALSE), 0)</f>
        <v>0</v>
      </c>
      <c r="AW25" s="4">
        <f>IFERROR(VLOOKUP($A25,Round46[],5,FALSE), 0)</f>
        <v>0</v>
      </c>
      <c r="AX25" s="4">
        <f>IFERROR(VLOOKUP($A25,Round47[],5,FALSE), 0)</f>
        <v>0</v>
      </c>
      <c r="AY25" s="4">
        <f>IFERROR(VLOOKUP($A25,Round48[],5,FALSE), 0)</f>
        <v>0</v>
      </c>
      <c r="AZ25" s="4">
        <f>IFERROR(VLOOKUP($A25,Round49[],5,FALSE), 0)</f>
        <v>0</v>
      </c>
      <c r="BA25" s="4">
        <f>IFERROR(VLOOKUP($A25,Round50[],5,FALSE), 0)</f>
        <v>0</v>
      </c>
      <c r="BB25" s="4">
        <f>IFERROR(VLOOKUP($A25,Round51[],5,FALSE), 0)</f>
        <v>0</v>
      </c>
      <c r="BC25" s="4">
        <f>IFERROR(VLOOKUP($A25,Round52[],5,FALSE), 0)</f>
        <v>0</v>
      </c>
      <c r="BD25" s="4">
        <f>IFERROR(VLOOKUP($A25,Round53[],5,FALSE), 0)</f>
        <v>0</v>
      </c>
      <c r="BE25" s="4">
        <f>IFERROR(VLOOKUP($A25,Round54[],5,FALSE), 0)</f>
        <v>0</v>
      </c>
      <c r="BF25" s="4">
        <f>IFERROR(VLOOKUP($A25,Round55[],5,FALSE), 0)</f>
        <v>0</v>
      </c>
      <c r="BG25" s="4">
        <f>IFERROR(VLOOKUP($A25,Round56[],5,FALSE), 0)</f>
        <v>0</v>
      </c>
      <c r="BH25" s="4">
        <f>IFERROR(VLOOKUP($A25,Round57[],5,FALSE), 0)</f>
        <v>0</v>
      </c>
      <c r="BI25" s="4">
        <f>IFERROR(VLOOKUP($A25,Round58[],5,FALSE), 0)</f>
        <v>0</v>
      </c>
      <c r="BJ25" s="4">
        <f>IFERROR(VLOOKUP($A25,Round59[],5,FALSE), 0)</f>
        <v>0</v>
      </c>
      <c r="BK25" s="4">
        <f>IFERROR(VLOOKUP($A25,Round60[],5,FALSE), 0)</f>
        <v>0</v>
      </c>
    </row>
    <row r="26" spans="1:63" ht="22.5">
      <c r="A26" s="1">
        <v>29542</v>
      </c>
      <c r="B26" s="5" t="s">
        <v>72</v>
      </c>
      <c r="C26" s="7">
        <f xml:space="preserve"> SUM(TotalPoints[[#This Row],[دور 1]:[دور 60]])</f>
        <v>11</v>
      </c>
      <c r="D26" s="4">
        <f>IFERROR(VLOOKUP($A26,Round01[],5,FALSE), 0)</f>
        <v>2</v>
      </c>
      <c r="E26" s="4">
        <f>IFERROR(VLOOKUP($A26,Round02[],5,FALSE), 0)</f>
        <v>0</v>
      </c>
      <c r="F26" s="4">
        <f>IFERROR(VLOOKUP($A26,Round03[],5,FALSE), 0)</f>
        <v>1</v>
      </c>
      <c r="G26" s="4">
        <f>IFERROR(VLOOKUP($A26,Round04[],5,FALSE), 0)</f>
        <v>1</v>
      </c>
      <c r="H26" s="4">
        <f>IFERROR(VLOOKUP($A26,Round05[],5,FALSE), 0)</f>
        <v>1</v>
      </c>
      <c r="I26" s="4">
        <f>IFERROR(VLOOKUP($A26,Round06[],5,FALSE), 0)</f>
        <v>3</v>
      </c>
      <c r="J26" s="1">
        <f>IFERROR(VLOOKUP($A26,Round07[],5,FALSE), 0)</f>
        <v>0</v>
      </c>
      <c r="K26" s="1">
        <f>IFERROR(VLOOKUP($A26,Round08[],5,FALSE), 0)</f>
        <v>3</v>
      </c>
      <c r="L26" s="1">
        <f>IFERROR(VLOOKUP($A26,Round09[],5,FALSE), 0)</f>
        <v>0</v>
      </c>
      <c r="M26" s="1">
        <f>IFERROR(VLOOKUP($A26,Round10[],5,FALSE), 0)</f>
        <v>0</v>
      </c>
      <c r="N26" s="1">
        <f>IFERROR(VLOOKUP($A26,Round11[],5,FALSE), 0)</f>
        <v>0</v>
      </c>
      <c r="O26" s="1">
        <f>IFERROR(VLOOKUP($A26,Round12[],5,FALSE), 0)</f>
        <v>0</v>
      </c>
      <c r="P26" s="1">
        <f>IFERROR(VLOOKUP($A26,Round13[],5,FALSE), 0)</f>
        <v>0</v>
      </c>
      <c r="Q26" s="1">
        <f>IFERROR(VLOOKUP($A26,Round14[],5,FALSE), 0)</f>
        <v>0</v>
      </c>
      <c r="R26" s="1">
        <f>IFERROR(VLOOKUP($A26,Round15[],5,FALSE), 0)</f>
        <v>0</v>
      </c>
      <c r="S26" s="1">
        <f>IFERROR(VLOOKUP($A26,Round16[],5,FALSE), 0)</f>
        <v>0</v>
      </c>
      <c r="T26" s="1">
        <f>IFERROR(VLOOKUP($A26,Round17[],5,FALSE), 0)</f>
        <v>0</v>
      </c>
      <c r="U26" s="1">
        <f>IFERROR(VLOOKUP($A26,Round18[],5,FALSE), 0)</f>
        <v>0</v>
      </c>
      <c r="V26" s="1">
        <f>IFERROR(VLOOKUP($A26,Round19[],5,FALSE), 0)</f>
        <v>0</v>
      </c>
      <c r="W26" s="1">
        <f>IFERROR(VLOOKUP($A26,Round20[],5,FALSE), 0)</f>
        <v>0</v>
      </c>
      <c r="X26" s="1">
        <f>IFERROR(VLOOKUP($A26,Round21[],5,FALSE), 0)</f>
        <v>0</v>
      </c>
      <c r="Y26" s="1">
        <f>IFERROR(VLOOKUP($A26,Round22[],5,FALSE), 0)</f>
        <v>0</v>
      </c>
      <c r="Z26" s="1">
        <f>IFERROR(VLOOKUP($A26,Round23[],5,FALSE), 0)</f>
        <v>0</v>
      </c>
      <c r="AA26" s="1">
        <f>IFERROR(VLOOKUP($A26,Round24[],5,FALSE), 0)</f>
        <v>0</v>
      </c>
      <c r="AB26" s="1">
        <f>IFERROR(VLOOKUP($A26,Round25[],5,FALSE), 0)</f>
        <v>0</v>
      </c>
      <c r="AC26" s="1">
        <f>IFERROR(VLOOKUP($A26,Round26[],5,FALSE), 0)</f>
        <v>0</v>
      </c>
      <c r="AD26" s="1">
        <f>IFERROR(VLOOKUP($A26,Round27[],5,FALSE), 0)</f>
        <v>0</v>
      </c>
      <c r="AE26" s="1">
        <f>IFERROR(VLOOKUP($A26,Round28[],5,FALSE), 0)</f>
        <v>0</v>
      </c>
      <c r="AF26" s="1">
        <f>IFERROR(VLOOKUP($A26,Round29[],5,FALSE), 0)</f>
        <v>0</v>
      </c>
      <c r="AG26" s="1">
        <f>IFERROR(VLOOKUP($A26,Round30[],5,FALSE), 0)</f>
        <v>0</v>
      </c>
      <c r="AH26" s="1">
        <f>IFERROR(VLOOKUP($A26,Round31[],5,FALSE), 0)</f>
        <v>0</v>
      </c>
      <c r="AI26" s="1">
        <f>IFERROR(VLOOKUP($A26,Round32[],5,FALSE), 0)</f>
        <v>0</v>
      </c>
      <c r="AJ26" s="1">
        <f>IFERROR(VLOOKUP($A26,Round33[],5,FALSE), 0)</f>
        <v>0</v>
      </c>
      <c r="AK26" s="1">
        <f>IFERROR(VLOOKUP($A26,Round34[],5,FALSE), 0)</f>
        <v>0</v>
      </c>
      <c r="AL26" s="1">
        <f>IFERROR(VLOOKUP($A26,Round35[],5,FALSE), 0)</f>
        <v>0</v>
      </c>
      <c r="AM26" s="1">
        <f>IFERROR(VLOOKUP($A26,Round36[],5,FALSE), 0)</f>
        <v>0</v>
      </c>
      <c r="AN26" s="1">
        <f>IFERROR(VLOOKUP($A26,Round37[],5,FALSE), 0)</f>
        <v>0</v>
      </c>
      <c r="AO26" s="1">
        <f>IFERROR(VLOOKUP($A26,Round38[],5,FALSE), 0)</f>
        <v>0</v>
      </c>
      <c r="AP26" s="1">
        <f>IFERROR(VLOOKUP($A26,Round39[],5,FALSE), 0)</f>
        <v>0</v>
      </c>
      <c r="AQ26" s="1">
        <f>IFERROR(VLOOKUP($A26,Round40[],5,FALSE), 0)</f>
        <v>0</v>
      </c>
      <c r="AR26" s="1">
        <f>IFERROR(VLOOKUP($A26,Round41[],5,FALSE), 0)</f>
        <v>0</v>
      </c>
      <c r="AS26" s="1">
        <f>IFERROR(VLOOKUP($A26,Round42[],5,FALSE), 0)</f>
        <v>0</v>
      </c>
      <c r="AT26" s="1">
        <f>IFERROR(VLOOKUP($A26,Round43[],5,FALSE), 0)</f>
        <v>0</v>
      </c>
      <c r="AU26" s="1">
        <f>IFERROR(VLOOKUP($A26,Round44[],5,FALSE), 0)</f>
        <v>0</v>
      </c>
      <c r="AV26" s="1">
        <f>IFERROR(VLOOKUP($A26,Round45[],5,FALSE), 0)</f>
        <v>0</v>
      </c>
      <c r="AW26" s="1">
        <f>IFERROR(VLOOKUP($A26,Round46[],5,FALSE), 0)</f>
        <v>0</v>
      </c>
      <c r="AX26" s="1">
        <f>IFERROR(VLOOKUP($A26,Round47[],5,FALSE), 0)</f>
        <v>0</v>
      </c>
      <c r="AY26" s="1">
        <f>IFERROR(VLOOKUP($A26,Round48[],5,FALSE), 0)</f>
        <v>0</v>
      </c>
      <c r="AZ26" s="1">
        <f>IFERROR(VLOOKUP($A26,Round49[],5,FALSE), 0)</f>
        <v>0</v>
      </c>
      <c r="BA26" s="1">
        <f>IFERROR(VLOOKUP($A26,Round50[],5,FALSE), 0)</f>
        <v>0</v>
      </c>
      <c r="BB26" s="1">
        <f>IFERROR(VLOOKUP($A26,Round51[],5,FALSE), 0)</f>
        <v>0</v>
      </c>
      <c r="BC26" s="1">
        <f>IFERROR(VLOOKUP($A26,Round52[],5,FALSE), 0)</f>
        <v>0</v>
      </c>
      <c r="BD26" s="1">
        <f>IFERROR(VLOOKUP($A26,Round53[],5,FALSE), 0)</f>
        <v>0</v>
      </c>
      <c r="BE26" s="1">
        <f>IFERROR(VLOOKUP($A26,Round54[],5,FALSE), 0)</f>
        <v>0</v>
      </c>
      <c r="BF26" s="1">
        <f>IFERROR(VLOOKUP($A26,Round55[],5,FALSE), 0)</f>
        <v>0</v>
      </c>
      <c r="BG26" s="1">
        <f>IFERROR(VLOOKUP($A26,Round56[],5,FALSE), 0)</f>
        <v>0</v>
      </c>
      <c r="BH26" s="1">
        <f>IFERROR(VLOOKUP($A26,Round57[],5,FALSE), 0)</f>
        <v>0</v>
      </c>
      <c r="BI26" s="1">
        <f>IFERROR(VLOOKUP($A26,Round58[],5,FALSE), 0)</f>
        <v>0</v>
      </c>
      <c r="BJ26" s="1">
        <f>IFERROR(VLOOKUP($A26,Round59[],5,FALSE), 0)</f>
        <v>0</v>
      </c>
      <c r="BK26" s="1">
        <f>IFERROR(VLOOKUP($A26,Round60[],5,FALSE), 0)</f>
        <v>0</v>
      </c>
    </row>
    <row r="27" spans="1:63" ht="22.5">
      <c r="A27" s="1">
        <v>25250</v>
      </c>
      <c r="B27" s="5" t="s">
        <v>139</v>
      </c>
      <c r="C27" s="7">
        <f xml:space="preserve"> SUM(TotalPoints[[#This Row],[دور 1]:[دور 60]])</f>
        <v>11</v>
      </c>
      <c r="D27" s="4">
        <f>IFERROR(VLOOKUP($A27,Round01[],5,FALSE), 0)</f>
        <v>2</v>
      </c>
      <c r="E27" s="4">
        <f>IFERROR(VLOOKUP($A27,Round02[],5,FALSE), 0)</f>
        <v>0</v>
      </c>
      <c r="F27" s="4">
        <f>IFERROR(VLOOKUP($A27,Round03[],5,FALSE), 0)</f>
        <v>0</v>
      </c>
      <c r="G27" s="4">
        <f>IFERROR(VLOOKUP($A27,Round04[],5,FALSE), 0)</f>
        <v>1</v>
      </c>
      <c r="H27" s="4">
        <f>IFERROR(VLOOKUP($A27,Round05[],5,FALSE), 0)</f>
        <v>1</v>
      </c>
      <c r="I27" s="4">
        <f>IFERROR(VLOOKUP($A27,Round06[],5,FALSE), 0)</f>
        <v>5</v>
      </c>
      <c r="J27" s="1">
        <f>IFERROR(VLOOKUP($A27,Round07[],5,FALSE), 0)</f>
        <v>0</v>
      </c>
      <c r="K27" s="1">
        <f>IFERROR(VLOOKUP($A27,Round08[],5,FALSE), 0)</f>
        <v>2</v>
      </c>
      <c r="L27" s="1">
        <f>IFERROR(VLOOKUP($A27,Round09[],5,FALSE), 0)</f>
        <v>0</v>
      </c>
      <c r="M27" s="1">
        <f>IFERROR(VLOOKUP($A27,Round10[],5,FALSE), 0)</f>
        <v>0</v>
      </c>
      <c r="N27" s="1">
        <f>IFERROR(VLOOKUP($A27,Round11[],5,FALSE), 0)</f>
        <v>0</v>
      </c>
      <c r="O27" s="1">
        <f>IFERROR(VLOOKUP($A27,Round12[],5,FALSE), 0)</f>
        <v>0</v>
      </c>
      <c r="P27" s="1">
        <f>IFERROR(VLOOKUP($A27,Round13[],5,FALSE), 0)</f>
        <v>0</v>
      </c>
      <c r="Q27" s="1">
        <f>IFERROR(VLOOKUP($A27,Round14[],5,FALSE), 0)</f>
        <v>0</v>
      </c>
      <c r="R27" s="1">
        <f>IFERROR(VLOOKUP($A27,Round15[],5,FALSE), 0)</f>
        <v>0</v>
      </c>
      <c r="S27" s="1">
        <f>IFERROR(VLOOKUP($A27,Round16[],5,FALSE), 0)</f>
        <v>0</v>
      </c>
      <c r="T27" s="1">
        <f>IFERROR(VLOOKUP($A27,Round17[],5,FALSE), 0)</f>
        <v>0</v>
      </c>
      <c r="U27" s="1">
        <f>IFERROR(VLOOKUP($A27,Round18[],5,FALSE), 0)</f>
        <v>0</v>
      </c>
      <c r="V27" s="1">
        <f>IFERROR(VLOOKUP($A27,Round19[],5,FALSE), 0)</f>
        <v>0</v>
      </c>
      <c r="W27" s="1">
        <f>IFERROR(VLOOKUP($A27,Round20[],5,FALSE), 0)</f>
        <v>0</v>
      </c>
      <c r="X27" s="1">
        <f>IFERROR(VLOOKUP($A27,Round21[],5,FALSE), 0)</f>
        <v>0</v>
      </c>
      <c r="Y27" s="1">
        <f>IFERROR(VLOOKUP($A27,Round22[],5,FALSE), 0)</f>
        <v>0</v>
      </c>
      <c r="Z27" s="1">
        <f>IFERROR(VLOOKUP($A27,Round23[],5,FALSE), 0)</f>
        <v>0</v>
      </c>
      <c r="AA27" s="1">
        <f>IFERROR(VLOOKUP($A27,Round24[],5,FALSE), 0)</f>
        <v>0</v>
      </c>
      <c r="AB27" s="1">
        <f>IFERROR(VLOOKUP($A27,Round25[],5,FALSE), 0)</f>
        <v>0</v>
      </c>
      <c r="AC27" s="1">
        <f>IFERROR(VLOOKUP($A27,Round26[],5,FALSE), 0)</f>
        <v>0</v>
      </c>
      <c r="AD27" s="1">
        <f>IFERROR(VLOOKUP($A27,Round27[],5,FALSE), 0)</f>
        <v>0</v>
      </c>
      <c r="AE27" s="1">
        <f>IFERROR(VLOOKUP($A27,Round28[],5,FALSE), 0)</f>
        <v>0</v>
      </c>
      <c r="AF27" s="1">
        <f>IFERROR(VLOOKUP($A27,Round29[],5,FALSE), 0)</f>
        <v>0</v>
      </c>
      <c r="AG27" s="1">
        <f>IFERROR(VLOOKUP($A27,Round30[],5,FALSE), 0)</f>
        <v>0</v>
      </c>
      <c r="AH27" s="1">
        <f>IFERROR(VLOOKUP($A27,Round31[],5,FALSE), 0)</f>
        <v>0</v>
      </c>
      <c r="AI27" s="1">
        <f>IFERROR(VLOOKUP($A27,Round32[],5,FALSE), 0)</f>
        <v>0</v>
      </c>
      <c r="AJ27" s="1">
        <f>IFERROR(VLOOKUP($A27,Round33[],5,FALSE), 0)</f>
        <v>0</v>
      </c>
      <c r="AK27" s="1">
        <f>IFERROR(VLOOKUP($A27,Round34[],5,FALSE), 0)</f>
        <v>0</v>
      </c>
      <c r="AL27" s="1">
        <f>IFERROR(VLOOKUP($A27,Round35[],5,FALSE), 0)</f>
        <v>0</v>
      </c>
      <c r="AM27" s="1">
        <f>IFERROR(VLOOKUP($A27,Round36[],5,FALSE), 0)</f>
        <v>0</v>
      </c>
      <c r="AN27" s="1">
        <f>IFERROR(VLOOKUP($A27,Round37[],5,FALSE), 0)</f>
        <v>0</v>
      </c>
      <c r="AO27" s="1">
        <f>IFERROR(VLOOKUP($A27,Round38[],5,FALSE), 0)</f>
        <v>0</v>
      </c>
      <c r="AP27" s="1">
        <f>IFERROR(VLOOKUP($A27,Round39[],5,FALSE), 0)</f>
        <v>0</v>
      </c>
      <c r="AQ27" s="1">
        <f>IFERROR(VLOOKUP($A27,Round40[],5,FALSE), 0)</f>
        <v>0</v>
      </c>
      <c r="AR27" s="1">
        <f>IFERROR(VLOOKUP($A27,Round41[],5,FALSE), 0)</f>
        <v>0</v>
      </c>
      <c r="AS27" s="1">
        <f>IFERROR(VLOOKUP($A27,Round42[],5,FALSE), 0)</f>
        <v>0</v>
      </c>
      <c r="AT27" s="1">
        <f>IFERROR(VLOOKUP($A27,Round43[],5,FALSE), 0)</f>
        <v>0</v>
      </c>
      <c r="AU27" s="1">
        <f>IFERROR(VLOOKUP($A27,Round44[],5,FALSE), 0)</f>
        <v>0</v>
      </c>
      <c r="AV27" s="1">
        <f>IFERROR(VLOOKUP($A27,Round45[],5,FALSE), 0)</f>
        <v>0</v>
      </c>
      <c r="AW27" s="1">
        <f>IFERROR(VLOOKUP($A27,Round46[],5,FALSE), 0)</f>
        <v>0</v>
      </c>
      <c r="AX27" s="1">
        <f>IFERROR(VLOOKUP($A27,Round47[],5,FALSE), 0)</f>
        <v>0</v>
      </c>
      <c r="AY27" s="1">
        <f>IFERROR(VLOOKUP($A27,Round48[],5,FALSE), 0)</f>
        <v>0</v>
      </c>
      <c r="AZ27" s="1">
        <f>IFERROR(VLOOKUP($A27,Round49[],5,FALSE), 0)</f>
        <v>0</v>
      </c>
      <c r="BA27" s="1">
        <f>IFERROR(VLOOKUP($A27,Round50[],5,FALSE), 0)</f>
        <v>0</v>
      </c>
      <c r="BB27" s="1">
        <f>IFERROR(VLOOKUP($A27,Round51[],5,FALSE), 0)</f>
        <v>0</v>
      </c>
      <c r="BC27" s="1">
        <f>IFERROR(VLOOKUP($A27,Round52[],5,FALSE), 0)</f>
        <v>0</v>
      </c>
      <c r="BD27" s="1">
        <f>IFERROR(VLOOKUP($A27,Round53[],5,FALSE), 0)</f>
        <v>0</v>
      </c>
      <c r="BE27" s="1">
        <f>IFERROR(VLOOKUP($A27,Round54[],5,FALSE), 0)</f>
        <v>0</v>
      </c>
      <c r="BF27" s="1">
        <f>IFERROR(VLOOKUP($A27,Round55[],5,FALSE), 0)</f>
        <v>0</v>
      </c>
      <c r="BG27" s="1">
        <f>IFERROR(VLOOKUP($A27,Round56[],5,FALSE), 0)</f>
        <v>0</v>
      </c>
      <c r="BH27" s="1">
        <f>IFERROR(VLOOKUP($A27,Round57[],5,FALSE), 0)</f>
        <v>0</v>
      </c>
      <c r="BI27" s="1">
        <f>IFERROR(VLOOKUP($A27,Round58[],5,FALSE), 0)</f>
        <v>0</v>
      </c>
      <c r="BJ27" s="1">
        <f>IFERROR(VLOOKUP($A27,Round59[],5,FALSE), 0)</f>
        <v>0</v>
      </c>
      <c r="BK27" s="1">
        <f>IFERROR(VLOOKUP($A27,Round60[],5,FALSE), 0)</f>
        <v>0</v>
      </c>
    </row>
    <row r="28" spans="1:63" ht="22.5">
      <c r="A28" s="1">
        <v>19364</v>
      </c>
      <c r="B28" s="5" t="s">
        <v>122</v>
      </c>
      <c r="C28" s="7">
        <f xml:space="preserve"> SUM(TotalPoints[[#This Row],[دور 1]:[دور 60]])</f>
        <v>11</v>
      </c>
      <c r="D28" s="4">
        <f>IFERROR(VLOOKUP($A28,Round01[],5,FALSE), 0)</f>
        <v>2</v>
      </c>
      <c r="E28" s="4">
        <f>IFERROR(VLOOKUP($A28,Round02[],5,FALSE), 0)</f>
        <v>0</v>
      </c>
      <c r="F28" s="4">
        <f>IFERROR(VLOOKUP($A28,Round03[],5,FALSE), 0)</f>
        <v>0</v>
      </c>
      <c r="G28" s="4">
        <f>IFERROR(VLOOKUP($A28,Round04[],5,FALSE), 0)</f>
        <v>3</v>
      </c>
      <c r="H28" s="4">
        <f>IFERROR(VLOOKUP($A28,Round05[],5,FALSE), 0)</f>
        <v>1</v>
      </c>
      <c r="I28" s="4">
        <f>IFERROR(VLOOKUP($A28,Round06[],5,FALSE), 0)</f>
        <v>3</v>
      </c>
      <c r="J28" s="4">
        <f>IFERROR(VLOOKUP($A28,Round07[],5,FALSE), 0)</f>
        <v>0</v>
      </c>
      <c r="K28" s="4">
        <f>IFERROR(VLOOKUP($A28,Round08[],5,FALSE), 0)</f>
        <v>2</v>
      </c>
      <c r="L28" s="4">
        <f>IFERROR(VLOOKUP($A28,Round09[],5,FALSE), 0)</f>
        <v>0</v>
      </c>
      <c r="M28" s="4">
        <f>IFERROR(VLOOKUP($A28,Round10[],5,FALSE), 0)</f>
        <v>0</v>
      </c>
      <c r="N28" s="4">
        <f>IFERROR(VLOOKUP($A28,Round11[],5,FALSE), 0)</f>
        <v>0</v>
      </c>
      <c r="O28" s="4">
        <f>IFERROR(VLOOKUP($A28,Round12[],5,FALSE), 0)</f>
        <v>0</v>
      </c>
      <c r="P28" s="4">
        <f>IFERROR(VLOOKUP($A28,Round13[],5,FALSE), 0)</f>
        <v>0</v>
      </c>
      <c r="Q28" s="4">
        <f>IFERROR(VLOOKUP($A28,Round14[],5,FALSE), 0)</f>
        <v>0</v>
      </c>
      <c r="R28" s="4">
        <f>IFERROR(VLOOKUP($A28,Round15[],5,FALSE), 0)</f>
        <v>0</v>
      </c>
      <c r="S28" s="4">
        <f>IFERROR(VLOOKUP($A28,Round16[],5,FALSE), 0)</f>
        <v>0</v>
      </c>
      <c r="T28" s="4">
        <f>IFERROR(VLOOKUP($A28,Round17[],5,FALSE), 0)</f>
        <v>0</v>
      </c>
      <c r="U28" s="4">
        <f>IFERROR(VLOOKUP($A28,Round18[],5,FALSE), 0)</f>
        <v>0</v>
      </c>
      <c r="V28" s="4">
        <f>IFERROR(VLOOKUP($A28,Round19[],5,FALSE), 0)</f>
        <v>0</v>
      </c>
      <c r="W28" s="4">
        <f>IFERROR(VLOOKUP($A28,Round20[],5,FALSE), 0)</f>
        <v>0</v>
      </c>
      <c r="X28" s="4">
        <f>IFERROR(VLOOKUP($A28,Round21[],5,FALSE), 0)</f>
        <v>0</v>
      </c>
      <c r="Y28" s="4">
        <f>IFERROR(VLOOKUP($A28,Round22[],5,FALSE), 0)</f>
        <v>0</v>
      </c>
      <c r="Z28" s="4">
        <f>IFERROR(VLOOKUP($A28,Round23[],5,FALSE), 0)</f>
        <v>0</v>
      </c>
      <c r="AA28" s="4">
        <f>IFERROR(VLOOKUP($A28,Round24[],5,FALSE), 0)</f>
        <v>0</v>
      </c>
      <c r="AB28" s="4">
        <f>IFERROR(VLOOKUP($A28,Round25[],5,FALSE), 0)</f>
        <v>0</v>
      </c>
      <c r="AC28" s="4">
        <f>IFERROR(VLOOKUP($A28,Round26[],5,FALSE), 0)</f>
        <v>0</v>
      </c>
      <c r="AD28" s="4">
        <f>IFERROR(VLOOKUP($A28,Round27[],5,FALSE), 0)</f>
        <v>0</v>
      </c>
      <c r="AE28" s="4">
        <f>IFERROR(VLOOKUP($A28,Round28[],5,FALSE), 0)</f>
        <v>0</v>
      </c>
      <c r="AF28" s="4">
        <f>IFERROR(VLOOKUP($A28,Round29[],5,FALSE), 0)</f>
        <v>0</v>
      </c>
      <c r="AG28" s="4">
        <f>IFERROR(VLOOKUP($A28,Round30[],5,FALSE), 0)</f>
        <v>0</v>
      </c>
      <c r="AH28" s="4">
        <f>IFERROR(VLOOKUP($A28,Round31[],5,FALSE), 0)</f>
        <v>0</v>
      </c>
      <c r="AI28" s="4">
        <f>IFERROR(VLOOKUP($A28,Round32[],5,FALSE), 0)</f>
        <v>0</v>
      </c>
      <c r="AJ28" s="4">
        <f>IFERROR(VLOOKUP($A28,Round33[],5,FALSE), 0)</f>
        <v>0</v>
      </c>
      <c r="AK28" s="4">
        <f>IFERROR(VLOOKUP($A28,Round34[],5,FALSE), 0)</f>
        <v>0</v>
      </c>
      <c r="AL28" s="4">
        <f>IFERROR(VLOOKUP($A28,Round35[],5,FALSE), 0)</f>
        <v>0</v>
      </c>
      <c r="AM28" s="4">
        <f>IFERROR(VLOOKUP($A28,Round36[],5,FALSE), 0)</f>
        <v>0</v>
      </c>
      <c r="AN28" s="4">
        <f>IFERROR(VLOOKUP($A28,Round37[],5,FALSE), 0)</f>
        <v>0</v>
      </c>
      <c r="AO28" s="4">
        <f>IFERROR(VLOOKUP($A28,Round38[],5,FALSE), 0)</f>
        <v>0</v>
      </c>
      <c r="AP28" s="4">
        <f>IFERROR(VLOOKUP($A28,Round39[],5,FALSE), 0)</f>
        <v>0</v>
      </c>
      <c r="AQ28" s="4">
        <f>IFERROR(VLOOKUP($A28,Round40[],5,FALSE), 0)</f>
        <v>0</v>
      </c>
      <c r="AR28" s="4">
        <f>IFERROR(VLOOKUP($A28,Round41[],5,FALSE), 0)</f>
        <v>0</v>
      </c>
      <c r="AS28" s="4">
        <f>IFERROR(VLOOKUP($A28,Round42[],5,FALSE), 0)</f>
        <v>0</v>
      </c>
      <c r="AT28" s="4">
        <f>IFERROR(VLOOKUP($A28,Round43[],5,FALSE), 0)</f>
        <v>0</v>
      </c>
      <c r="AU28" s="4">
        <f>IFERROR(VLOOKUP($A28,Round44[],5,FALSE), 0)</f>
        <v>0</v>
      </c>
      <c r="AV28" s="4">
        <f>IFERROR(VLOOKUP($A28,Round45[],5,FALSE), 0)</f>
        <v>0</v>
      </c>
      <c r="AW28" s="4">
        <f>IFERROR(VLOOKUP($A28,Round46[],5,FALSE), 0)</f>
        <v>0</v>
      </c>
      <c r="AX28" s="4">
        <f>IFERROR(VLOOKUP($A28,Round47[],5,FALSE), 0)</f>
        <v>0</v>
      </c>
      <c r="AY28" s="4">
        <f>IFERROR(VLOOKUP($A28,Round48[],5,FALSE), 0)</f>
        <v>0</v>
      </c>
      <c r="AZ28" s="4">
        <f>IFERROR(VLOOKUP($A28,Round49[],5,FALSE), 0)</f>
        <v>0</v>
      </c>
      <c r="BA28" s="4">
        <f>IFERROR(VLOOKUP($A28,Round50[],5,FALSE), 0)</f>
        <v>0</v>
      </c>
      <c r="BB28" s="4">
        <f>IFERROR(VLOOKUP($A28,Round51[],5,FALSE), 0)</f>
        <v>0</v>
      </c>
      <c r="BC28" s="4">
        <f>IFERROR(VLOOKUP($A28,Round52[],5,FALSE), 0)</f>
        <v>0</v>
      </c>
      <c r="BD28" s="4">
        <f>IFERROR(VLOOKUP($A28,Round53[],5,FALSE), 0)</f>
        <v>0</v>
      </c>
      <c r="BE28" s="4">
        <f>IFERROR(VLOOKUP($A28,Round54[],5,FALSE), 0)</f>
        <v>0</v>
      </c>
      <c r="BF28" s="4">
        <f>IFERROR(VLOOKUP($A28,Round55[],5,FALSE), 0)</f>
        <v>0</v>
      </c>
      <c r="BG28" s="4">
        <f>IFERROR(VLOOKUP($A28,Round56[],5,FALSE), 0)</f>
        <v>0</v>
      </c>
      <c r="BH28" s="4">
        <f>IFERROR(VLOOKUP($A28,Round57[],5,FALSE), 0)</f>
        <v>0</v>
      </c>
      <c r="BI28" s="4">
        <f>IFERROR(VLOOKUP($A28,Round58[],5,FALSE), 0)</f>
        <v>0</v>
      </c>
      <c r="BJ28" s="4">
        <f>IFERROR(VLOOKUP($A28,Round59[],5,FALSE), 0)</f>
        <v>0</v>
      </c>
      <c r="BK28" s="4">
        <f>IFERROR(VLOOKUP($A28,Round60[],5,FALSE), 0)</f>
        <v>0</v>
      </c>
    </row>
    <row r="29" spans="1:63" ht="22.5">
      <c r="A29" s="1">
        <v>29328</v>
      </c>
      <c r="B29" s="5" t="s">
        <v>167</v>
      </c>
      <c r="C29" s="7">
        <f xml:space="preserve"> SUM(TotalPoints[[#This Row],[دور 1]:[دور 60]])</f>
        <v>11</v>
      </c>
      <c r="D29" s="4">
        <f>IFERROR(VLOOKUP($A29,Round01[],5,FALSE), 0)</f>
        <v>0</v>
      </c>
      <c r="E29" s="4">
        <f>IFERROR(VLOOKUP($A29,Round02[],5,FALSE), 0)</f>
        <v>0</v>
      </c>
      <c r="F29" s="4">
        <f>IFERROR(VLOOKUP($A29,Round03[],5,FALSE), 0)</f>
        <v>0</v>
      </c>
      <c r="G29" s="4">
        <f>IFERROR(VLOOKUP($A29,Round04[],5,FALSE), 0)</f>
        <v>1</v>
      </c>
      <c r="H29" s="4">
        <f>IFERROR(VLOOKUP($A29,Round05[],5,FALSE), 0)</f>
        <v>1</v>
      </c>
      <c r="I29" s="4">
        <f>IFERROR(VLOOKUP($A29,Round06[],5,FALSE), 0)</f>
        <v>8</v>
      </c>
      <c r="J29" s="4">
        <f>IFERROR(VLOOKUP($A29,Round07[],5,FALSE), 0)</f>
        <v>0</v>
      </c>
      <c r="K29" s="4">
        <f>IFERROR(VLOOKUP($A29,Round08[],5,FALSE), 0)</f>
        <v>1</v>
      </c>
      <c r="L29" s="4">
        <f>IFERROR(VLOOKUP($A29,Round09[],5,FALSE), 0)</f>
        <v>0</v>
      </c>
      <c r="M29" s="4">
        <f>IFERROR(VLOOKUP($A29,Round10[],5,FALSE), 0)</f>
        <v>0</v>
      </c>
      <c r="N29" s="4">
        <f>IFERROR(VLOOKUP($A29,Round11[],5,FALSE), 0)</f>
        <v>0</v>
      </c>
      <c r="O29" s="4">
        <f>IFERROR(VLOOKUP($A29,Round12[],5,FALSE), 0)</f>
        <v>0</v>
      </c>
      <c r="P29" s="4">
        <f>IFERROR(VLOOKUP($A29,Round13[],5,FALSE), 0)</f>
        <v>0</v>
      </c>
      <c r="Q29" s="4">
        <f>IFERROR(VLOOKUP($A29,Round14[],5,FALSE), 0)</f>
        <v>0</v>
      </c>
      <c r="R29" s="4">
        <f>IFERROR(VLOOKUP($A29,Round15[],5,FALSE), 0)</f>
        <v>0</v>
      </c>
      <c r="S29" s="4">
        <f>IFERROR(VLOOKUP($A29,Round16[],5,FALSE), 0)</f>
        <v>0</v>
      </c>
      <c r="T29" s="4">
        <f>IFERROR(VLOOKUP($A29,Round17[],5,FALSE), 0)</f>
        <v>0</v>
      </c>
      <c r="U29" s="4">
        <f>IFERROR(VLOOKUP($A29,Round18[],5,FALSE), 0)</f>
        <v>0</v>
      </c>
      <c r="V29" s="4">
        <f>IFERROR(VLOOKUP($A29,Round19[],5,FALSE), 0)</f>
        <v>0</v>
      </c>
      <c r="W29" s="4">
        <f>IFERROR(VLOOKUP($A29,Round20[],5,FALSE), 0)</f>
        <v>0</v>
      </c>
      <c r="X29" s="4">
        <f>IFERROR(VLOOKUP($A29,Round21[],5,FALSE), 0)</f>
        <v>0</v>
      </c>
      <c r="Y29" s="4">
        <f>IFERROR(VLOOKUP($A29,Round22[],5,FALSE), 0)</f>
        <v>0</v>
      </c>
      <c r="Z29" s="4">
        <f>IFERROR(VLOOKUP($A29,Round23[],5,FALSE), 0)</f>
        <v>0</v>
      </c>
      <c r="AA29" s="4">
        <f>IFERROR(VLOOKUP($A29,Round24[],5,FALSE), 0)</f>
        <v>0</v>
      </c>
      <c r="AB29" s="4">
        <f>IFERROR(VLOOKUP($A29,Round25[],5,FALSE), 0)</f>
        <v>0</v>
      </c>
      <c r="AC29" s="4">
        <f>IFERROR(VLOOKUP($A29,Round26[],5,FALSE), 0)</f>
        <v>0</v>
      </c>
      <c r="AD29" s="4">
        <f>IFERROR(VLOOKUP($A29,Round27[],5,FALSE), 0)</f>
        <v>0</v>
      </c>
      <c r="AE29" s="4">
        <f>IFERROR(VLOOKUP($A29,Round28[],5,FALSE), 0)</f>
        <v>0</v>
      </c>
      <c r="AF29" s="4">
        <f>IFERROR(VLOOKUP($A29,Round29[],5,FALSE), 0)</f>
        <v>0</v>
      </c>
      <c r="AG29" s="4">
        <f>IFERROR(VLOOKUP($A29,Round30[],5,FALSE), 0)</f>
        <v>0</v>
      </c>
      <c r="AH29" s="4">
        <f>IFERROR(VLOOKUP($A29,Round31[],5,FALSE), 0)</f>
        <v>0</v>
      </c>
      <c r="AI29" s="4">
        <f>IFERROR(VLOOKUP($A29,Round32[],5,FALSE), 0)</f>
        <v>0</v>
      </c>
      <c r="AJ29" s="4">
        <f>IFERROR(VLOOKUP($A29,Round33[],5,FALSE), 0)</f>
        <v>0</v>
      </c>
      <c r="AK29" s="4">
        <f>IFERROR(VLOOKUP($A29,Round34[],5,FALSE), 0)</f>
        <v>0</v>
      </c>
      <c r="AL29" s="4">
        <f>IFERROR(VLOOKUP($A29,Round35[],5,FALSE), 0)</f>
        <v>0</v>
      </c>
      <c r="AM29" s="4">
        <f>IFERROR(VLOOKUP($A29,Round36[],5,FALSE), 0)</f>
        <v>0</v>
      </c>
      <c r="AN29" s="4">
        <f>IFERROR(VLOOKUP($A29,Round37[],5,FALSE), 0)</f>
        <v>0</v>
      </c>
      <c r="AO29" s="4">
        <f>IFERROR(VLOOKUP($A29,Round38[],5,FALSE), 0)</f>
        <v>0</v>
      </c>
      <c r="AP29" s="4">
        <f>IFERROR(VLOOKUP($A29,Round39[],5,FALSE), 0)</f>
        <v>0</v>
      </c>
      <c r="AQ29" s="4">
        <f>IFERROR(VLOOKUP($A29,Round40[],5,FALSE), 0)</f>
        <v>0</v>
      </c>
      <c r="AR29" s="4">
        <f>IFERROR(VLOOKUP($A29,Round41[],5,FALSE), 0)</f>
        <v>0</v>
      </c>
      <c r="AS29" s="4">
        <f>IFERROR(VLOOKUP($A29,Round42[],5,FALSE), 0)</f>
        <v>0</v>
      </c>
      <c r="AT29" s="4">
        <f>IFERROR(VLOOKUP($A29,Round43[],5,FALSE), 0)</f>
        <v>0</v>
      </c>
      <c r="AU29" s="4">
        <f>IFERROR(VLOOKUP($A29,Round44[],5,FALSE), 0)</f>
        <v>0</v>
      </c>
      <c r="AV29" s="4">
        <f>IFERROR(VLOOKUP($A29,Round45[],5,FALSE), 0)</f>
        <v>0</v>
      </c>
      <c r="AW29" s="4">
        <f>IFERROR(VLOOKUP($A29,Round46[],5,FALSE), 0)</f>
        <v>0</v>
      </c>
      <c r="AX29" s="4">
        <f>IFERROR(VLOOKUP($A29,Round47[],5,FALSE), 0)</f>
        <v>0</v>
      </c>
      <c r="AY29" s="4">
        <f>IFERROR(VLOOKUP($A29,Round48[],5,FALSE), 0)</f>
        <v>0</v>
      </c>
      <c r="AZ29" s="4">
        <f>IFERROR(VLOOKUP($A29,Round49[],5,FALSE), 0)</f>
        <v>0</v>
      </c>
      <c r="BA29" s="4">
        <f>IFERROR(VLOOKUP($A29,Round50[],5,FALSE), 0)</f>
        <v>0</v>
      </c>
      <c r="BB29" s="4">
        <f>IFERROR(VLOOKUP($A29,Round51[],5,FALSE), 0)</f>
        <v>0</v>
      </c>
      <c r="BC29" s="4">
        <f>IFERROR(VLOOKUP($A29,Round52[],5,FALSE), 0)</f>
        <v>0</v>
      </c>
      <c r="BD29" s="4">
        <f>IFERROR(VLOOKUP($A29,Round53[],5,FALSE), 0)</f>
        <v>0</v>
      </c>
      <c r="BE29" s="4">
        <f>IFERROR(VLOOKUP($A29,Round54[],5,FALSE), 0)</f>
        <v>0</v>
      </c>
      <c r="BF29" s="4">
        <f>IFERROR(VLOOKUP($A29,Round55[],5,FALSE), 0)</f>
        <v>0</v>
      </c>
      <c r="BG29" s="4">
        <f>IFERROR(VLOOKUP($A29,Round56[],5,FALSE), 0)</f>
        <v>0</v>
      </c>
      <c r="BH29" s="4">
        <f>IFERROR(VLOOKUP($A29,Round57[],5,FALSE), 0)</f>
        <v>0</v>
      </c>
      <c r="BI29" s="4">
        <f>IFERROR(VLOOKUP($A29,Round58[],5,FALSE), 0)</f>
        <v>0</v>
      </c>
      <c r="BJ29" s="4">
        <f>IFERROR(VLOOKUP($A29,Round59[],5,FALSE), 0)</f>
        <v>0</v>
      </c>
      <c r="BK29" s="4">
        <f>IFERROR(VLOOKUP($A29,Round60[],5,FALSE), 0)</f>
        <v>0</v>
      </c>
    </row>
    <row r="30" spans="1:63" ht="22.5">
      <c r="A30" s="1">
        <v>3564</v>
      </c>
      <c r="B30" s="5" t="s">
        <v>135</v>
      </c>
      <c r="C30" s="7">
        <f xml:space="preserve"> SUM(TotalPoints[[#This Row],[دور 1]:[دور 60]])</f>
        <v>11</v>
      </c>
      <c r="D30" s="4">
        <f>IFERROR(VLOOKUP($A30,Round01[],5,FALSE), 0)</f>
        <v>2</v>
      </c>
      <c r="E30" s="4">
        <f>IFERROR(VLOOKUP($A30,Round02[],5,FALSE), 0)</f>
        <v>0</v>
      </c>
      <c r="F30" s="4">
        <f>IFERROR(VLOOKUP($A30,Round03[],5,FALSE), 0)</f>
        <v>1</v>
      </c>
      <c r="G30" s="4">
        <f>IFERROR(VLOOKUP($A30,Round04[],5,FALSE), 0)</f>
        <v>1</v>
      </c>
      <c r="H30" s="4">
        <f>IFERROR(VLOOKUP($A30,Round05[],5,FALSE), 0)</f>
        <v>1</v>
      </c>
      <c r="I30" s="4">
        <f>IFERROR(VLOOKUP($A30,Round06[],5,FALSE), 0)</f>
        <v>5</v>
      </c>
      <c r="J30" s="4">
        <f>IFERROR(VLOOKUP($A30,Round07[],5,FALSE), 0)</f>
        <v>0</v>
      </c>
      <c r="K30" s="4">
        <f>IFERROR(VLOOKUP($A30,Round08[],5,FALSE), 0)</f>
        <v>1</v>
      </c>
      <c r="L30" s="4">
        <f>IFERROR(VLOOKUP($A30,Round09[],5,FALSE), 0)</f>
        <v>0</v>
      </c>
      <c r="M30" s="4">
        <f>IFERROR(VLOOKUP($A30,Round10[],5,FALSE), 0)</f>
        <v>0</v>
      </c>
      <c r="N30" s="4">
        <f>IFERROR(VLOOKUP($A30,Round11[],5,FALSE), 0)</f>
        <v>0</v>
      </c>
      <c r="O30" s="4">
        <f>IFERROR(VLOOKUP($A30,Round12[],5,FALSE), 0)</f>
        <v>0</v>
      </c>
      <c r="P30" s="4">
        <f>IFERROR(VLOOKUP($A30,Round13[],5,FALSE), 0)</f>
        <v>0</v>
      </c>
      <c r="Q30" s="4">
        <f>IFERROR(VLOOKUP($A30,Round14[],5,FALSE), 0)</f>
        <v>0</v>
      </c>
      <c r="R30" s="4">
        <f>IFERROR(VLOOKUP($A30,Round15[],5,FALSE), 0)</f>
        <v>0</v>
      </c>
      <c r="S30" s="4">
        <f>IFERROR(VLOOKUP($A30,Round16[],5,FALSE), 0)</f>
        <v>0</v>
      </c>
      <c r="T30" s="4">
        <f>IFERROR(VLOOKUP($A30,Round17[],5,FALSE), 0)</f>
        <v>0</v>
      </c>
      <c r="U30" s="4">
        <f>IFERROR(VLOOKUP($A30,Round18[],5,FALSE), 0)</f>
        <v>0</v>
      </c>
      <c r="V30" s="4">
        <f>IFERROR(VLOOKUP($A30,Round19[],5,FALSE), 0)</f>
        <v>0</v>
      </c>
      <c r="W30" s="4">
        <f>IFERROR(VLOOKUP($A30,Round20[],5,FALSE), 0)</f>
        <v>0</v>
      </c>
      <c r="X30" s="4">
        <f>IFERROR(VLOOKUP($A30,Round21[],5,FALSE), 0)</f>
        <v>0</v>
      </c>
      <c r="Y30" s="4">
        <f>IFERROR(VLOOKUP($A30,Round22[],5,FALSE), 0)</f>
        <v>0</v>
      </c>
      <c r="Z30" s="4">
        <f>IFERROR(VLOOKUP($A30,Round23[],5,FALSE), 0)</f>
        <v>0</v>
      </c>
      <c r="AA30" s="4">
        <f>IFERROR(VLOOKUP($A30,Round24[],5,FALSE), 0)</f>
        <v>0</v>
      </c>
      <c r="AB30" s="4">
        <f>IFERROR(VLOOKUP($A30,Round25[],5,FALSE), 0)</f>
        <v>0</v>
      </c>
      <c r="AC30" s="4">
        <f>IFERROR(VLOOKUP($A30,Round26[],5,FALSE), 0)</f>
        <v>0</v>
      </c>
      <c r="AD30" s="4">
        <f>IFERROR(VLOOKUP($A30,Round27[],5,FALSE), 0)</f>
        <v>0</v>
      </c>
      <c r="AE30" s="4">
        <f>IFERROR(VLOOKUP($A30,Round28[],5,FALSE), 0)</f>
        <v>0</v>
      </c>
      <c r="AF30" s="4">
        <f>IFERROR(VLOOKUP($A30,Round29[],5,FALSE), 0)</f>
        <v>0</v>
      </c>
      <c r="AG30" s="4">
        <f>IFERROR(VLOOKUP($A30,Round30[],5,FALSE), 0)</f>
        <v>0</v>
      </c>
      <c r="AH30" s="4">
        <f>IFERROR(VLOOKUP($A30,Round31[],5,FALSE), 0)</f>
        <v>0</v>
      </c>
      <c r="AI30" s="4">
        <f>IFERROR(VLOOKUP($A30,Round32[],5,FALSE), 0)</f>
        <v>0</v>
      </c>
      <c r="AJ30" s="4">
        <f>IFERROR(VLOOKUP($A30,Round33[],5,FALSE), 0)</f>
        <v>0</v>
      </c>
      <c r="AK30" s="4">
        <f>IFERROR(VLOOKUP($A30,Round34[],5,FALSE), 0)</f>
        <v>0</v>
      </c>
      <c r="AL30" s="4">
        <f>IFERROR(VLOOKUP($A30,Round35[],5,FALSE), 0)</f>
        <v>0</v>
      </c>
      <c r="AM30" s="4">
        <f>IFERROR(VLOOKUP($A30,Round36[],5,FALSE), 0)</f>
        <v>0</v>
      </c>
      <c r="AN30" s="4">
        <f>IFERROR(VLOOKUP($A30,Round37[],5,FALSE), 0)</f>
        <v>0</v>
      </c>
      <c r="AO30" s="4">
        <f>IFERROR(VLOOKUP($A30,Round38[],5,FALSE), 0)</f>
        <v>0</v>
      </c>
      <c r="AP30" s="4">
        <f>IFERROR(VLOOKUP($A30,Round39[],5,FALSE), 0)</f>
        <v>0</v>
      </c>
      <c r="AQ30" s="4">
        <f>IFERROR(VLOOKUP($A30,Round40[],5,FALSE), 0)</f>
        <v>0</v>
      </c>
      <c r="AR30" s="4">
        <f>IFERROR(VLOOKUP($A30,Round41[],5,FALSE), 0)</f>
        <v>0</v>
      </c>
      <c r="AS30" s="4">
        <f>IFERROR(VLOOKUP($A30,Round42[],5,FALSE), 0)</f>
        <v>0</v>
      </c>
      <c r="AT30" s="4">
        <f>IFERROR(VLOOKUP($A30,Round43[],5,FALSE), 0)</f>
        <v>0</v>
      </c>
      <c r="AU30" s="4">
        <f>IFERROR(VLOOKUP($A30,Round44[],5,FALSE), 0)</f>
        <v>0</v>
      </c>
      <c r="AV30" s="4">
        <f>IFERROR(VLOOKUP($A30,Round45[],5,FALSE), 0)</f>
        <v>0</v>
      </c>
      <c r="AW30" s="4">
        <f>IFERROR(VLOOKUP($A30,Round46[],5,FALSE), 0)</f>
        <v>0</v>
      </c>
      <c r="AX30" s="4">
        <f>IFERROR(VLOOKUP($A30,Round47[],5,FALSE), 0)</f>
        <v>0</v>
      </c>
      <c r="AY30" s="4">
        <f>IFERROR(VLOOKUP($A30,Round48[],5,FALSE), 0)</f>
        <v>0</v>
      </c>
      <c r="AZ30" s="4">
        <f>IFERROR(VLOOKUP($A30,Round49[],5,FALSE), 0)</f>
        <v>0</v>
      </c>
      <c r="BA30" s="4">
        <f>IFERROR(VLOOKUP($A30,Round50[],5,FALSE), 0)</f>
        <v>0</v>
      </c>
      <c r="BB30" s="4">
        <f>IFERROR(VLOOKUP($A30,Round51[],5,FALSE), 0)</f>
        <v>0</v>
      </c>
      <c r="BC30" s="4">
        <f>IFERROR(VLOOKUP($A30,Round52[],5,FALSE), 0)</f>
        <v>0</v>
      </c>
      <c r="BD30" s="4">
        <f>IFERROR(VLOOKUP($A30,Round53[],5,FALSE), 0)</f>
        <v>0</v>
      </c>
      <c r="BE30" s="4">
        <f>IFERROR(VLOOKUP($A30,Round54[],5,FALSE), 0)</f>
        <v>0</v>
      </c>
      <c r="BF30" s="4">
        <f>IFERROR(VLOOKUP($A30,Round55[],5,FALSE), 0)</f>
        <v>0</v>
      </c>
      <c r="BG30" s="4">
        <f>IFERROR(VLOOKUP($A30,Round56[],5,FALSE), 0)</f>
        <v>0</v>
      </c>
      <c r="BH30" s="4">
        <f>IFERROR(VLOOKUP($A30,Round57[],5,FALSE), 0)</f>
        <v>0</v>
      </c>
      <c r="BI30" s="4">
        <f>IFERROR(VLOOKUP($A30,Round58[],5,FALSE), 0)</f>
        <v>0</v>
      </c>
      <c r="BJ30" s="4">
        <f>IFERROR(VLOOKUP($A30,Round59[],5,FALSE), 0)</f>
        <v>0</v>
      </c>
      <c r="BK30" s="4">
        <f>IFERROR(VLOOKUP($A30,Round60[],5,FALSE), 0)</f>
        <v>0</v>
      </c>
    </row>
    <row r="31" spans="1:63" ht="22.5">
      <c r="A31" s="1">
        <v>26408</v>
      </c>
      <c r="B31" s="5" t="s">
        <v>116</v>
      </c>
      <c r="C31" s="7">
        <f xml:space="preserve"> SUM(TotalPoints[[#This Row],[دور 1]:[دور 60]])</f>
        <v>11</v>
      </c>
      <c r="D31" s="4">
        <f>IFERROR(VLOOKUP($A31,Round01[],5,FALSE), 0)</f>
        <v>3</v>
      </c>
      <c r="E31" s="4">
        <f>IFERROR(VLOOKUP($A31,Round02[],5,FALSE), 0)</f>
        <v>0</v>
      </c>
      <c r="F31" s="4">
        <f>IFERROR(VLOOKUP($A31,Round03[],5,FALSE), 0)</f>
        <v>2</v>
      </c>
      <c r="G31" s="4">
        <f>IFERROR(VLOOKUP($A31,Round04[],5,FALSE), 0)</f>
        <v>1</v>
      </c>
      <c r="H31" s="4">
        <f>IFERROR(VLOOKUP($A31,Round05[],5,FALSE), 0)</f>
        <v>0</v>
      </c>
      <c r="I31" s="4">
        <f>IFERROR(VLOOKUP($A31,Round06[],5,FALSE), 0)</f>
        <v>5</v>
      </c>
      <c r="J31" s="1">
        <f>IFERROR(VLOOKUP($A31,Round07[],5,FALSE), 0)</f>
        <v>0</v>
      </c>
      <c r="K31" s="1">
        <f>IFERROR(VLOOKUP($A31,Round08[],5,FALSE), 0)</f>
        <v>0</v>
      </c>
      <c r="L31" s="1">
        <f>IFERROR(VLOOKUP($A31,Round09[],5,FALSE), 0)</f>
        <v>0</v>
      </c>
      <c r="M31" s="1">
        <f>IFERROR(VLOOKUP($A31,Round10[],5,FALSE), 0)</f>
        <v>0</v>
      </c>
      <c r="N31" s="1">
        <f>IFERROR(VLOOKUP($A31,Round11[],5,FALSE), 0)</f>
        <v>0</v>
      </c>
      <c r="O31" s="1">
        <f>IFERROR(VLOOKUP($A31,Round12[],5,FALSE), 0)</f>
        <v>0</v>
      </c>
      <c r="P31" s="1">
        <f>IFERROR(VLOOKUP($A31,Round13[],5,FALSE), 0)</f>
        <v>0</v>
      </c>
      <c r="Q31" s="1">
        <f>IFERROR(VLOOKUP($A31,Round14[],5,FALSE), 0)</f>
        <v>0</v>
      </c>
      <c r="R31" s="1">
        <f>IFERROR(VLOOKUP($A31,Round15[],5,FALSE), 0)</f>
        <v>0</v>
      </c>
      <c r="S31" s="1">
        <f>IFERROR(VLOOKUP($A31,Round16[],5,FALSE), 0)</f>
        <v>0</v>
      </c>
      <c r="T31" s="1">
        <f>IFERROR(VLOOKUP($A31,Round17[],5,FALSE), 0)</f>
        <v>0</v>
      </c>
      <c r="U31" s="1">
        <f>IFERROR(VLOOKUP($A31,Round18[],5,FALSE), 0)</f>
        <v>0</v>
      </c>
      <c r="V31" s="1">
        <f>IFERROR(VLOOKUP($A31,Round19[],5,FALSE), 0)</f>
        <v>0</v>
      </c>
      <c r="W31" s="1">
        <f>IFERROR(VLOOKUP($A31,Round20[],5,FALSE), 0)</f>
        <v>0</v>
      </c>
      <c r="X31" s="1">
        <f>IFERROR(VLOOKUP($A31,Round21[],5,FALSE), 0)</f>
        <v>0</v>
      </c>
      <c r="Y31" s="1">
        <f>IFERROR(VLOOKUP($A31,Round22[],5,FALSE), 0)</f>
        <v>0</v>
      </c>
      <c r="Z31" s="1">
        <f>IFERROR(VLOOKUP($A31,Round23[],5,FALSE), 0)</f>
        <v>0</v>
      </c>
      <c r="AA31" s="1">
        <f>IFERROR(VLOOKUP($A31,Round24[],5,FALSE), 0)</f>
        <v>0</v>
      </c>
      <c r="AB31" s="1">
        <f>IFERROR(VLOOKUP($A31,Round25[],5,FALSE), 0)</f>
        <v>0</v>
      </c>
      <c r="AC31" s="1">
        <f>IFERROR(VLOOKUP($A31,Round26[],5,FALSE), 0)</f>
        <v>0</v>
      </c>
      <c r="AD31" s="1">
        <f>IFERROR(VLOOKUP($A31,Round27[],5,FALSE), 0)</f>
        <v>0</v>
      </c>
      <c r="AE31" s="1">
        <f>IFERROR(VLOOKUP($A31,Round28[],5,FALSE), 0)</f>
        <v>0</v>
      </c>
      <c r="AF31" s="1">
        <f>IFERROR(VLOOKUP($A31,Round29[],5,FALSE), 0)</f>
        <v>0</v>
      </c>
      <c r="AG31" s="1">
        <f>IFERROR(VLOOKUP($A31,Round30[],5,FALSE), 0)</f>
        <v>0</v>
      </c>
      <c r="AH31" s="1">
        <f>IFERROR(VLOOKUP($A31,Round31[],5,FALSE), 0)</f>
        <v>0</v>
      </c>
      <c r="AI31" s="1">
        <f>IFERROR(VLOOKUP($A31,Round32[],5,FALSE), 0)</f>
        <v>0</v>
      </c>
      <c r="AJ31" s="1">
        <f>IFERROR(VLOOKUP($A31,Round33[],5,FALSE), 0)</f>
        <v>0</v>
      </c>
      <c r="AK31" s="1">
        <f>IFERROR(VLOOKUP($A31,Round34[],5,FALSE), 0)</f>
        <v>0</v>
      </c>
      <c r="AL31" s="1">
        <f>IFERROR(VLOOKUP($A31,Round35[],5,FALSE), 0)</f>
        <v>0</v>
      </c>
      <c r="AM31" s="1">
        <f>IFERROR(VLOOKUP($A31,Round36[],5,FALSE), 0)</f>
        <v>0</v>
      </c>
      <c r="AN31" s="1">
        <f>IFERROR(VLOOKUP($A31,Round37[],5,FALSE), 0)</f>
        <v>0</v>
      </c>
      <c r="AO31" s="1">
        <f>IFERROR(VLOOKUP($A31,Round38[],5,FALSE), 0)</f>
        <v>0</v>
      </c>
      <c r="AP31" s="1">
        <f>IFERROR(VLOOKUP($A31,Round39[],5,FALSE), 0)</f>
        <v>0</v>
      </c>
      <c r="AQ31" s="1">
        <f>IFERROR(VLOOKUP($A31,Round40[],5,FALSE), 0)</f>
        <v>0</v>
      </c>
      <c r="AR31" s="1">
        <f>IFERROR(VLOOKUP($A31,Round41[],5,FALSE), 0)</f>
        <v>0</v>
      </c>
      <c r="AS31" s="1">
        <f>IFERROR(VLOOKUP($A31,Round42[],5,FALSE), 0)</f>
        <v>0</v>
      </c>
      <c r="AT31" s="1">
        <f>IFERROR(VLOOKUP($A31,Round43[],5,FALSE), 0)</f>
        <v>0</v>
      </c>
      <c r="AU31" s="1">
        <f>IFERROR(VLOOKUP($A31,Round44[],5,FALSE), 0)</f>
        <v>0</v>
      </c>
      <c r="AV31" s="1">
        <f>IFERROR(VLOOKUP($A31,Round45[],5,FALSE), 0)</f>
        <v>0</v>
      </c>
      <c r="AW31" s="1">
        <f>IFERROR(VLOOKUP($A31,Round46[],5,FALSE), 0)</f>
        <v>0</v>
      </c>
      <c r="AX31" s="1">
        <f>IFERROR(VLOOKUP($A31,Round47[],5,FALSE), 0)</f>
        <v>0</v>
      </c>
      <c r="AY31" s="1">
        <f>IFERROR(VLOOKUP($A31,Round48[],5,FALSE), 0)</f>
        <v>0</v>
      </c>
      <c r="AZ31" s="1">
        <f>IFERROR(VLOOKUP($A31,Round49[],5,FALSE), 0)</f>
        <v>0</v>
      </c>
      <c r="BA31" s="1">
        <f>IFERROR(VLOOKUP($A31,Round50[],5,FALSE), 0)</f>
        <v>0</v>
      </c>
      <c r="BB31" s="1">
        <f>IFERROR(VLOOKUP($A31,Round51[],5,FALSE), 0)</f>
        <v>0</v>
      </c>
      <c r="BC31" s="1">
        <f>IFERROR(VLOOKUP($A31,Round52[],5,FALSE), 0)</f>
        <v>0</v>
      </c>
      <c r="BD31" s="1">
        <f>IFERROR(VLOOKUP($A31,Round53[],5,FALSE), 0)</f>
        <v>0</v>
      </c>
      <c r="BE31" s="1">
        <f>IFERROR(VLOOKUP($A31,Round54[],5,FALSE), 0)</f>
        <v>0</v>
      </c>
      <c r="BF31" s="1">
        <f>IFERROR(VLOOKUP($A31,Round55[],5,FALSE), 0)</f>
        <v>0</v>
      </c>
      <c r="BG31" s="1">
        <f>IFERROR(VLOOKUP($A31,Round56[],5,FALSE), 0)</f>
        <v>0</v>
      </c>
      <c r="BH31" s="1">
        <f>IFERROR(VLOOKUP($A31,Round57[],5,FALSE), 0)</f>
        <v>0</v>
      </c>
      <c r="BI31" s="1">
        <f>IFERROR(VLOOKUP($A31,Round58[],5,FALSE), 0)</f>
        <v>0</v>
      </c>
      <c r="BJ31" s="1">
        <f>IFERROR(VLOOKUP($A31,Round59[],5,FALSE), 0)</f>
        <v>0</v>
      </c>
      <c r="BK31" s="1">
        <f>IFERROR(VLOOKUP($A31,Round60[],5,FALSE), 0)</f>
        <v>0</v>
      </c>
    </row>
    <row r="32" spans="1:63" ht="22.5">
      <c r="A32" s="1">
        <v>28535</v>
      </c>
      <c r="B32" s="5" t="s">
        <v>87</v>
      </c>
      <c r="C32" s="7">
        <f xml:space="preserve"> SUM(TotalPoints[[#This Row],[دور 1]:[دور 60]])</f>
        <v>10</v>
      </c>
      <c r="D32" s="4">
        <f>IFERROR(VLOOKUP($A32,Round01[],5,FALSE), 0)</f>
        <v>2</v>
      </c>
      <c r="E32" s="4">
        <f>IFERROR(VLOOKUP($A32,Round02[],5,FALSE), 0)</f>
        <v>0</v>
      </c>
      <c r="F32" s="4">
        <f>IFERROR(VLOOKUP($A32,Round03[],5,FALSE), 0)</f>
        <v>1</v>
      </c>
      <c r="G32" s="4">
        <f>IFERROR(VLOOKUP($A32,Round04[],5,FALSE), 0)</f>
        <v>1</v>
      </c>
      <c r="H32" s="4">
        <f>IFERROR(VLOOKUP($A32,Round05[],5,FALSE), 0)</f>
        <v>1</v>
      </c>
      <c r="I32" s="4">
        <f>IFERROR(VLOOKUP($A32,Round06[],5,FALSE), 0)</f>
        <v>0</v>
      </c>
      <c r="J32" s="4">
        <f>IFERROR(VLOOKUP($A32,Round07[],5,FALSE), 0)</f>
        <v>0</v>
      </c>
      <c r="K32" s="4">
        <f>IFERROR(VLOOKUP($A32,Round08[],5,FALSE), 0)</f>
        <v>5</v>
      </c>
      <c r="L32" s="4">
        <f>IFERROR(VLOOKUP($A32,Round09[],5,FALSE), 0)</f>
        <v>0</v>
      </c>
      <c r="M32" s="4">
        <f>IFERROR(VLOOKUP($A32,Round10[],5,FALSE), 0)</f>
        <v>0</v>
      </c>
      <c r="N32" s="4">
        <f>IFERROR(VLOOKUP($A32,Round11[],5,FALSE), 0)</f>
        <v>0</v>
      </c>
      <c r="O32" s="4">
        <f>IFERROR(VLOOKUP($A32,Round12[],5,FALSE), 0)</f>
        <v>0</v>
      </c>
      <c r="P32" s="4">
        <f>IFERROR(VLOOKUP($A32,Round13[],5,FALSE), 0)</f>
        <v>0</v>
      </c>
      <c r="Q32" s="4">
        <f>IFERROR(VLOOKUP($A32,Round14[],5,FALSE), 0)</f>
        <v>0</v>
      </c>
      <c r="R32" s="4">
        <f>IFERROR(VLOOKUP($A32,Round15[],5,FALSE), 0)</f>
        <v>0</v>
      </c>
      <c r="S32" s="4">
        <f>IFERROR(VLOOKUP($A32,Round16[],5,FALSE), 0)</f>
        <v>0</v>
      </c>
      <c r="T32" s="4">
        <f>IFERROR(VLOOKUP($A32,Round17[],5,FALSE), 0)</f>
        <v>0</v>
      </c>
      <c r="U32" s="4">
        <f>IFERROR(VLOOKUP($A32,Round18[],5,FALSE), 0)</f>
        <v>0</v>
      </c>
      <c r="V32" s="4">
        <f>IFERROR(VLOOKUP($A32,Round19[],5,FALSE), 0)</f>
        <v>0</v>
      </c>
      <c r="W32" s="4">
        <f>IFERROR(VLOOKUP($A32,Round20[],5,FALSE), 0)</f>
        <v>0</v>
      </c>
      <c r="X32" s="4">
        <f>IFERROR(VLOOKUP($A32,Round21[],5,FALSE), 0)</f>
        <v>0</v>
      </c>
      <c r="Y32" s="4">
        <f>IFERROR(VLOOKUP($A32,Round22[],5,FALSE), 0)</f>
        <v>0</v>
      </c>
      <c r="Z32" s="4">
        <f>IFERROR(VLOOKUP($A32,Round23[],5,FALSE), 0)</f>
        <v>0</v>
      </c>
      <c r="AA32" s="4">
        <f>IFERROR(VLOOKUP($A32,Round24[],5,FALSE), 0)</f>
        <v>0</v>
      </c>
      <c r="AB32" s="4">
        <f>IFERROR(VLOOKUP($A32,Round25[],5,FALSE), 0)</f>
        <v>0</v>
      </c>
      <c r="AC32" s="4">
        <f>IFERROR(VLOOKUP($A32,Round26[],5,FALSE), 0)</f>
        <v>0</v>
      </c>
      <c r="AD32" s="4">
        <f>IFERROR(VLOOKUP($A32,Round27[],5,FALSE), 0)</f>
        <v>0</v>
      </c>
      <c r="AE32" s="4">
        <f>IFERROR(VLOOKUP($A32,Round28[],5,FALSE), 0)</f>
        <v>0</v>
      </c>
      <c r="AF32" s="4">
        <f>IFERROR(VLOOKUP($A32,Round29[],5,FALSE), 0)</f>
        <v>0</v>
      </c>
      <c r="AG32" s="4">
        <f>IFERROR(VLOOKUP($A32,Round30[],5,FALSE), 0)</f>
        <v>0</v>
      </c>
      <c r="AH32" s="4">
        <f>IFERROR(VLOOKUP($A32,Round31[],5,FALSE), 0)</f>
        <v>0</v>
      </c>
      <c r="AI32" s="4">
        <f>IFERROR(VLOOKUP($A32,Round32[],5,FALSE), 0)</f>
        <v>0</v>
      </c>
      <c r="AJ32" s="4">
        <f>IFERROR(VLOOKUP($A32,Round33[],5,FALSE), 0)</f>
        <v>0</v>
      </c>
      <c r="AK32" s="4">
        <f>IFERROR(VLOOKUP($A32,Round34[],5,FALSE), 0)</f>
        <v>0</v>
      </c>
      <c r="AL32" s="4">
        <f>IFERROR(VLOOKUP($A32,Round35[],5,FALSE), 0)</f>
        <v>0</v>
      </c>
      <c r="AM32" s="4">
        <f>IFERROR(VLOOKUP($A32,Round36[],5,FALSE), 0)</f>
        <v>0</v>
      </c>
      <c r="AN32" s="4">
        <f>IFERROR(VLOOKUP($A32,Round37[],5,FALSE), 0)</f>
        <v>0</v>
      </c>
      <c r="AO32" s="4">
        <f>IFERROR(VLOOKUP($A32,Round38[],5,FALSE), 0)</f>
        <v>0</v>
      </c>
      <c r="AP32" s="4">
        <f>IFERROR(VLOOKUP($A32,Round39[],5,FALSE), 0)</f>
        <v>0</v>
      </c>
      <c r="AQ32" s="4">
        <f>IFERROR(VLOOKUP($A32,Round40[],5,FALSE), 0)</f>
        <v>0</v>
      </c>
      <c r="AR32" s="4">
        <f>IFERROR(VLOOKUP($A32,Round41[],5,FALSE), 0)</f>
        <v>0</v>
      </c>
      <c r="AS32" s="4">
        <f>IFERROR(VLOOKUP($A32,Round42[],5,FALSE), 0)</f>
        <v>0</v>
      </c>
      <c r="AT32" s="4">
        <f>IFERROR(VLOOKUP($A32,Round43[],5,FALSE), 0)</f>
        <v>0</v>
      </c>
      <c r="AU32" s="4">
        <f>IFERROR(VLOOKUP($A32,Round44[],5,FALSE), 0)</f>
        <v>0</v>
      </c>
      <c r="AV32" s="4">
        <f>IFERROR(VLOOKUP($A32,Round45[],5,FALSE), 0)</f>
        <v>0</v>
      </c>
      <c r="AW32" s="4">
        <f>IFERROR(VLOOKUP($A32,Round46[],5,FALSE), 0)</f>
        <v>0</v>
      </c>
      <c r="AX32" s="4">
        <f>IFERROR(VLOOKUP($A32,Round47[],5,FALSE), 0)</f>
        <v>0</v>
      </c>
      <c r="AY32" s="4">
        <f>IFERROR(VLOOKUP($A32,Round48[],5,FALSE), 0)</f>
        <v>0</v>
      </c>
      <c r="AZ32" s="4">
        <f>IFERROR(VLOOKUP($A32,Round49[],5,FALSE), 0)</f>
        <v>0</v>
      </c>
      <c r="BA32" s="4">
        <f>IFERROR(VLOOKUP($A32,Round50[],5,FALSE), 0)</f>
        <v>0</v>
      </c>
      <c r="BB32" s="4">
        <f>IFERROR(VLOOKUP($A32,Round51[],5,FALSE), 0)</f>
        <v>0</v>
      </c>
      <c r="BC32" s="4">
        <f>IFERROR(VLOOKUP($A32,Round52[],5,FALSE), 0)</f>
        <v>0</v>
      </c>
      <c r="BD32" s="4">
        <f>IFERROR(VLOOKUP($A32,Round53[],5,FALSE), 0)</f>
        <v>0</v>
      </c>
      <c r="BE32" s="4">
        <f>IFERROR(VLOOKUP($A32,Round54[],5,FALSE), 0)</f>
        <v>0</v>
      </c>
      <c r="BF32" s="4">
        <f>IFERROR(VLOOKUP($A32,Round55[],5,FALSE), 0)</f>
        <v>0</v>
      </c>
      <c r="BG32" s="4">
        <f>IFERROR(VLOOKUP($A32,Round56[],5,FALSE), 0)</f>
        <v>0</v>
      </c>
      <c r="BH32" s="4">
        <f>IFERROR(VLOOKUP($A32,Round57[],5,FALSE), 0)</f>
        <v>0</v>
      </c>
      <c r="BI32" s="4">
        <f>IFERROR(VLOOKUP($A32,Round58[],5,FALSE), 0)</f>
        <v>0</v>
      </c>
      <c r="BJ32" s="4">
        <f>IFERROR(VLOOKUP($A32,Round59[],5,FALSE), 0)</f>
        <v>0</v>
      </c>
      <c r="BK32" s="4">
        <f>IFERROR(VLOOKUP($A32,Round60[],5,FALSE), 0)</f>
        <v>0</v>
      </c>
    </row>
    <row r="33" spans="1:63" ht="22.5">
      <c r="A33" s="1">
        <v>27427</v>
      </c>
      <c r="B33" s="5" t="s">
        <v>86</v>
      </c>
      <c r="C33" s="7">
        <f xml:space="preserve"> SUM(TotalPoints[[#This Row],[دور 1]:[دور 60]])</f>
        <v>10</v>
      </c>
      <c r="D33" s="4">
        <f>IFERROR(VLOOKUP($A33,Round01[],5,FALSE), 0)</f>
        <v>2</v>
      </c>
      <c r="E33" s="4">
        <f>IFERROR(VLOOKUP($A33,Round02[],5,FALSE), 0)</f>
        <v>0</v>
      </c>
      <c r="F33" s="4">
        <f>IFERROR(VLOOKUP($A33,Round03[],5,FALSE), 0)</f>
        <v>1</v>
      </c>
      <c r="G33" s="4">
        <f>IFERROR(VLOOKUP($A33,Round04[],5,FALSE), 0)</f>
        <v>1</v>
      </c>
      <c r="H33" s="4">
        <f>IFERROR(VLOOKUP($A33,Round05[],5,FALSE), 0)</f>
        <v>1</v>
      </c>
      <c r="I33" s="4">
        <f>IFERROR(VLOOKUP($A33,Round06[],5,FALSE), 0)</f>
        <v>1</v>
      </c>
      <c r="J33" s="4">
        <f>IFERROR(VLOOKUP($A33,Round07[],5,FALSE), 0)</f>
        <v>0</v>
      </c>
      <c r="K33" s="4">
        <f>IFERROR(VLOOKUP($A33,Round08[],5,FALSE), 0)</f>
        <v>4</v>
      </c>
      <c r="L33" s="4">
        <f>IFERROR(VLOOKUP($A33,Round09[],5,FALSE), 0)</f>
        <v>0</v>
      </c>
      <c r="M33" s="4">
        <f>IFERROR(VLOOKUP($A33,Round10[],5,FALSE), 0)</f>
        <v>0</v>
      </c>
      <c r="N33" s="4">
        <f>IFERROR(VLOOKUP($A33,Round11[],5,FALSE), 0)</f>
        <v>0</v>
      </c>
      <c r="O33" s="4">
        <f>IFERROR(VLOOKUP($A33,Round12[],5,FALSE), 0)</f>
        <v>0</v>
      </c>
      <c r="P33" s="4">
        <f>IFERROR(VLOOKUP($A33,Round13[],5,FALSE), 0)</f>
        <v>0</v>
      </c>
      <c r="Q33" s="4">
        <f>IFERROR(VLOOKUP($A33,Round14[],5,FALSE), 0)</f>
        <v>0</v>
      </c>
      <c r="R33" s="4">
        <f>IFERROR(VLOOKUP($A33,Round15[],5,FALSE), 0)</f>
        <v>0</v>
      </c>
      <c r="S33" s="4">
        <f>IFERROR(VLOOKUP($A33,Round16[],5,FALSE), 0)</f>
        <v>0</v>
      </c>
      <c r="T33" s="4">
        <f>IFERROR(VLOOKUP($A33,Round17[],5,FALSE), 0)</f>
        <v>0</v>
      </c>
      <c r="U33" s="4">
        <f>IFERROR(VLOOKUP($A33,Round18[],5,FALSE), 0)</f>
        <v>0</v>
      </c>
      <c r="V33" s="4">
        <f>IFERROR(VLOOKUP($A33,Round19[],5,FALSE), 0)</f>
        <v>0</v>
      </c>
      <c r="W33" s="4">
        <f>IFERROR(VLOOKUP($A33,Round20[],5,FALSE), 0)</f>
        <v>0</v>
      </c>
      <c r="X33" s="4">
        <f>IFERROR(VLOOKUP($A33,Round21[],5,FALSE), 0)</f>
        <v>0</v>
      </c>
      <c r="Y33" s="4">
        <f>IFERROR(VLOOKUP($A33,Round22[],5,FALSE), 0)</f>
        <v>0</v>
      </c>
      <c r="Z33" s="4">
        <f>IFERROR(VLOOKUP($A33,Round23[],5,FALSE), 0)</f>
        <v>0</v>
      </c>
      <c r="AA33" s="4">
        <f>IFERROR(VLOOKUP($A33,Round24[],5,FALSE), 0)</f>
        <v>0</v>
      </c>
      <c r="AB33" s="4">
        <f>IFERROR(VLOOKUP($A33,Round25[],5,FALSE), 0)</f>
        <v>0</v>
      </c>
      <c r="AC33" s="4">
        <f>IFERROR(VLOOKUP($A33,Round26[],5,FALSE), 0)</f>
        <v>0</v>
      </c>
      <c r="AD33" s="4">
        <f>IFERROR(VLOOKUP($A33,Round27[],5,FALSE), 0)</f>
        <v>0</v>
      </c>
      <c r="AE33" s="4">
        <f>IFERROR(VLOOKUP($A33,Round28[],5,FALSE), 0)</f>
        <v>0</v>
      </c>
      <c r="AF33" s="4">
        <f>IFERROR(VLOOKUP($A33,Round29[],5,FALSE), 0)</f>
        <v>0</v>
      </c>
      <c r="AG33" s="4">
        <f>IFERROR(VLOOKUP($A33,Round30[],5,FALSE), 0)</f>
        <v>0</v>
      </c>
      <c r="AH33" s="4">
        <f>IFERROR(VLOOKUP($A33,Round31[],5,FALSE), 0)</f>
        <v>0</v>
      </c>
      <c r="AI33" s="4">
        <f>IFERROR(VLOOKUP($A33,Round32[],5,FALSE), 0)</f>
        <v>0</v>
      </c>
      <c r="AJ33" s="4">
        <f>IFERROR(VLOOKUP($A33,Round33[],5,FALSE), 0)</f>
        <v>0</v>
      </c>
      <c r="AK33" s="4">
        <f>IFERROR(VLOOKUP($A33,Round34[],5,FALSE), 0)</f>
        <v>0</v>
      </c>
      <c r="AL33" s="4">
        <f>IFERROR(VLOOKUP($A33,Round35[],5,FALSE), 0)</f>
        <v>0</v>
      </c>
      <c r="AM33" s="4">
        <f>IFERROR(VLOOKUP($A33,Round36[],5,FALSE), 0)</f>
        <v>0</v>
      </c>
      <c r="AN33" s="4">
        <f>IFERROR(VLOOKUP($A33,Round37[],5,FALSE), 0)</f>
        <v>0</v>
      </c>
      <c r="AO33" s="4">
        <f>IFERROR(VLOOKUP($A33,Round38[],5,FALSE), 0)</f>
        <v>0</v>
      </c>
      <c r="AP33" s="4">
        <f>IFERROR(VLOOKUP($A33,Round39[],5,FALSE), 0)</f>
        <v>0</v>
      </c>
      <c r="AQ33" s="4">
        <f>IFERROR(VLOOKUP($A33,Round40[],5,FALSE), 0)</f>
        <v>0</v>
      </c>
      <c r="AR33" s="4">
        <f>IFERROR(VLOOKUP($A33,Round41[],5,FALSE), 0)</f>
        <v>0</v>
      </c>
      <c r="AS33" s="4">
        <f>IFERROR(VLOOKUP($A33,Round42[],5,FALSE), 0)</f>
        <v>0</v>
      </c>
      <c r="AT33" s="4">
        <f>IFERROR(VLOOKUP($A33,Round43[],5,FALSE), 0)</f>
        <v>0</v>
      </c>
      <c r="AU33" s="4">
        <f>IFERROR(VLOOKUP($A33,Round44[],5,FALSE), 0)</f>
        <v>0</v>
      </c>
      <c r="AV33" s="4">
        <f>IFERROR(VLOOKUP($A33,Round45[],5,FALSE), 0)</f>
        <v>0</v>
      </c>
      <c r="AW33" s="4">
        <f>IFERROR(VLOOKUP($A33,Round46[],5,FALSE), 0)</f>
        <v>0</v>
      </c>
      <c r="AX33" s="4">
        <f>IFERROR(VLOOKUP($A33,Round47[],5,FALSE), 0)</f>
        <v>0</v>
      </c>
      <c r="AY33" s="4">
        <f>IFERROR(VLOOKUP($A33,Round48[],5,FALSE), 0)</f>
        <v>0</v>
      </c>
      <c r="AZ33" s="4">
        <f>IFERROR(VLOOKUP($A33,Round49[],5,FALSE), 0)</f>
        <v>0</v>
      </c>
      <c r="BA33" s="4">
        <f>IFERROR(VLOOKUP($A33,Round50[],5,FALSE), 0)</f>
        <v>0</v>
      </c>
      <c r="BB33" s="4">
        <f>IFERROR(VLOOKUP($A33,Round51[],5,FALSE), 0)</f>
        <v>0</v>
      </c>
      <c r="BC33" s="4">
        <f>IFERROR(VLOOKUP($A33,Round52[],5,FALSE), 0)</f>
        <v>0</v>
      </c>
      <c r="BD33" s="4">
        <f>IFERROR(VLOOKUP($A33,Round53[],5,FALSE), 0)</f>
        <v>0</v>
      </c>
      <c r="BE33" s="4">
        <f>IFERROR(VLOOKUP($A33,Round54[],5,FALSE), 0)</f>
        <v>0</v>
      </c>
      <c r="BF33" s="4">
        <f>IFERROR(VLOOKUP($A33,Round55[],5,FALSE), 0)</f>
        <v>0</v>
      </c>
      <c r="BG33" s="4">
        <f>IFERROR(VLOOKUP($A33,Round56[],5,FALSE), 0)</f>
        <v>0</v>
      </c>
      <c r="BH33" s="4">
        <f>IFERROR(VLOOKUP($A33,Round57[],5,FALSE), 0)</f>
        <v>0</v>
      </c>
      <c r="BI33" s="4">
        <f>IFERROR(VLOOKUP($A33,Round58[],5,FALSE), 0)</f>
        <v>0</v>
      </c>
      <c r="BJ33" s="4">
        <f>IFERROR(VLOOKUP($A33,Round59[],5,FALSE), 0)</f>
        <v>0</v>
      </c>
      <c r="BK33" s="4">
        <f>IFERROR(VLOOKUP($A33,Round60[],5,FALSE), 0)</f>
        <v>0</v>
      </c>
    </row>
    <row r="34" spans="1:63" ht="22.5">
      <c r="A34" s="1">
        <v>29490</v>
      </c>
      <c r="B34" s="5" t="s">
        <v>145</v>
      </c>
      <c r="C34" s="7">
        <f xml:space="preserve"> SUM(TotalPoints[[#This Row],[دور 1]:[دور 60]])</f>
        <v>10</v>
      </c>
      <c r="D34" s="4">
        <f>IFERROR(VLOOKUP($A34,Round01[],5,FALSE), 0)</f>
        <v>4</v>
      </c>
      <c r="E34" s="4">
        <f>IFERROR(VLOOKUP($A34,Round02[],5,FALSE), 0)</f>
        <v>0</v>
      </c>
      <c r="F34" s="4">
        <f>IFERROR(VLOOKUP($A34,Round03[],5,FALSE), 0)</f>
        <v>2</v>
      </c>
      <c r="G34" s="4">
        <f>IFERROR(VLOOKUP($A34,Round04[],5,FALSE), 0)</f>
        <v>0</v>
      </c>
      <c r="H34" s="4">
        <f>IFERROR(VLOOKUP($A34,Round05[],5,FALSE), 0)</f>
        <v>1</v>
      </c>
      <c r="I34" s="4">
        <f>IFERROR(VLOOKUP($A34,Round06[],5,FALSE), 0)</f>
        <v>0</v>
      </c>
      <c r="J34" s="4">
        <f>IFERROR(VLOOKUP($A34,Round07[],5,FALSE), 0)</f>
        <v>0</v>
      </c>
      <c r="K34" s="4">
        <f>IFERROR(VLOOKUP($A34,Round08[],5,FALSE), 0)</f>
        <v>3</v>
      </c>
      <c r="L34" s="4">
        <f>IFERROR(VLOOKUP($A34,Round09[],5,FALSE), 0)</f>
        <v>0</v>
      </c>
      <c r="M34" s="4">
        <f>IFERROR(VLOOKUP($A34,Round10[],5,FALSE), 0)</f>
        <v>0</v>
      </c>
      <c r="N34" s="4">
        <f>IFERROR(VLOOKUP($A34,Round11[],5,FALSE), 0)</f>
        <v>0</v>
      </c>
      <c r="O34" s="4">
        <f>IFERROR(VLOOKUP($A34,Round12[],5,FALSE), 0)</f>
        <v>0</v>
      </c>
      <c r="P34" s="4">
        <f>IFERROR(VLOOKUP($A34,Round13[],5,FALSE), 0)</f>
        <v>0</v>
      </c>
      <c r="Q34" s="4">
        <f>IFERROR(VLOOKUP($A34,Round14[],5,FALSE), 0)</f>
        <v>0</v>
      </c>
      <c r="R34" s="4">
        <f>IFERROR(VLOOKUP($A34,Round15[],5,FALSE), 0)</f>
        <v>0</v>
      </c>
      <c r="S34" s="4">
        <f>IFERROR(VLOOKUP($A34,Round16[],5,FALSE), 0)</f>
        <v>0</v>
      </c>
      <c r="T34" s="4">
        <f>IFERROR(VLOOKUP($A34,Round17[],5,FALSE), 0)</f>
        <v>0</v>
      </c>
      <c r="U34" s="4">
        <f>IFERROR(VLOOKUP($A34,Round18[],5,FALSE), 0)</f>
        <v>0</v>
      </c>
      <c r="V34" s="4">
        <f>IFERROR(VLOOKUP($A34,Round19[],5,FALSE), 0)</f>
        <v>0</v>
      </c>
      <c r="W34" s="4">
        <f>IFERROR(VLOOKUP($A34,Round20[],5,FALSE), 0)</f>
        <v>0</v>
      </c>
      <c r="X34" s="4">
        <f>IFERROR(VLOOKUP($A34,Round21[],5,FALSE), 0)</f>
        <v>0</v>
      </c>
      <c r="Y34" s="4">
        <f>IFERROR(VLOOKUP($A34,Round22[],5,FALSE), 0)</f>
        <v>0</v>
      </c>
      <c r="Z34" s="4">
        <f>IFERROR(VLOOKUP($A34,Round23[],5,FALSE), 0)</f>
        <v>0</v>
      </c>
      <c r="AA34" s="4">
        <f>IFERROR(VLOOKUP($A34,Round24[],5,FALSE), 0)</f>
        <v>0</v>
      </c>
      <c r="AB34" s="4">
        <f>IFERROR(VLOOKUP($A34,Round25[],5,FALSE), 0)</f>
        <v>0</v>
      </c>
      <c r="AC34" s="4">
        <f>IFERROR(VLOOKUP($A34,Round26[],5,FALSE), 0)</f>
        <v>0</v>
      </c>
      <c r="AD34" s="4">
        <f>IFERROR(VLOOKUP($A34,Round27[],5,FALSE), 0)</f>
        <v>0</v>
      </c>
      <c r="AE34" s="4">
        <f>IFERROR(VLOOKUP($A34,Round28[],5,FALSE), 0)</f>
        <v>0</v>
      </c>
      <c r="AF34" s="4">
        <f>IFERROR(VLOOKUP($A34,Round29[],5,FALSE), 0)</f>
        <v>0</v>
      </c>
      <c r="AG34" s="4">
        <f>IFERROR(VLOOKUP($A34,Round30[],5,FALSE), 0)</f>
        <v>0</v>
      </c>
      <c r="AH34" s="4">
        <f>IFERROR(VLOOKUP($A34,Round31[],5,FALSE), 0)</f>
        <v>0</v>
      </c>
      <c r="AI34" s="4">
        <f>IFERROR(VLOOKUP($A34,Round32[],5,FALSE), 0)</f>
        <v>0</v>
      </c>
      <c r="AJ34" s="4">
        <f>IFERROR(VLOOKUP($A34,Round33[],5,FALSE), 0)</f>
        <v>0</v>
      </c>
      <c r="AK34" s="4">
        <f>IFERROR(VLOOKUP($A34,Round34[],5,FALSE), 0)</f>
        <v>0</v>
      </c>
      <c r="AL34" s="4">
        <f>IFERROR(VLOOKUP($A34,Round35[],5,FALSE), 0)</f>
        <v>0</v>
      </c>
      <c r="AM34" s="4">
        <f>IFERROR(VLOOKUP($A34,Round36[],5,FALSE), 0)</f>
        <v>0</v>
      </c>
      <c r="AN34" s="4">
        <f>IFERROR(VLOOKUP($A34,Round37[],5,FALSE), 0)</f>
        <v>0</v>
      </c>
      <c r="AO34" s="4">
        <f>IFERROR(VLOOKUP($A34,Round38[],5,FALSE), 0)</f>
        <v>0</v>
      </c>
      <c r="AP34" s="4">
        <f>IFERROR(VLOOKUP($A34,Round39[],5,FALSE), 0)</f>
        <v>0</v>
      </c>
      <c r="AQ34" s="4">
        <f>IFERROR(VLOOKUP($A34,Round40[],5,FALSE), 0)</f>
        <v>0</v>
      </c>
      <c r="AR34" s="4">
        <f>IFERROR(VLOOKUP($A34,Round41[],5,FALSE), 0)</f>
        <v>0</v>
      </c>
      <c r="AS34" s="4">
        <f>IFERROR(VLOOKUP($A34,Round42[],5,FALSE), 0)</f>
        <v>0</v>
      </c>
      <c r="AT34" s="4">
        <f>IFERROR(VLOOKUP($A34,Round43[],5,FALSE), 0)</f>
        <v>0</v>
      </c>
      <c r="AU34" s="4">
        <f>IFERROR(VLOOKUP($A34,Round44[],5,FALSE), 0)</f>
        <v>0</v>
      </c>
      <c r="AV34" s="4">
        <f>IFERROR(VLOOKUP($A34,Round45[],5,FALSE), 0)</f>
        <v>0</v>
      </c>
      <c r="AW34" s="4">
        <f>IFERROR(VLOOKUP($A34,Round46[],5,FALSE), 0)</f>
        <v>0</v>
      </c>
      <c r="AX34" s="4">
        <f>IFERROR(VLOOKUP($A34,Round47[],5,FALSE), 0)</f>
        <v>0</v>
      </c>
      <c r="AY34" s="4">
        <f>IFERROR(VLOOKUP($A34,Round48[],5,FALSE), 0)</f>
        <v>0</v>
      </c>
      <c r="AZ34" s="4">
        <f>IFERROR(VLOOKUP($A34,Round49[],5,FALSE), 0)</f>
        <v>0</v>
      </c>
      <c r="BA34" s="4">
        <f>IFERROR(VLOOKUP($A34,Round50[],5,FALSE), 0)</f>
        <v>0</v>
      </c>
      <c r="BB34" s="4">
        <f>IFERROR(VLOOKUP($A34,Round51[],5,FALSE), 0)</f>
        <v>0</v>
      </c>
      <c r="BC34" s="4">
        <f>IFERROR(VLOOKUP($A34,Round52[],5,FALSE), 0)</f>
        <v>0</v>
      </c>
      <c r="BD34" s="4">
        <f>IFERROR(VLOOKUP($A34,Round53[],5,FALSE), 0)</f>
        <v>0</v>
      </c>
      <c r="BE34" s="4">
        <f>IFERROR(VLOOKUP($A34,Round54[],5,FALSE), 0)</f>
        <v>0</v>
      </c>
      <c r="BF34" s="4">
        <f>IFERROR(VLOOKUP($A34,Round55[],5,FALSE), 0)</f>
        <v>0</v>
      </c>
      <c r="BG34" s="4">
        <f>IFERROR(VLOOKUP($A34,Round56[],5,FALSE), 0)</f>
        <v>0</v>
      </c>
      <c r="BH34" s="4">
        <f>IFERROR(VLOOKUP($A34,Round57[],5,FALSE), 0)</f>
        <v>0</v>
      </c>
      <c r="BI34" s="4">
        <f>IFERROR(VLOOKUP($A34,Round58[],5,FALSE), 0)</f>
        <v>0</v>
      </c>
      <c r="BJ34" s="4">
        <f>IFERROR(VLOOKUP($A34,Round59[],5,FALSE), 0)</f>
        <v>0</v>
      </c>
      <c r="BK34" s="4">
        <f>IFERROR(VLOOKUP($A34,Round60[],5,FALSE), 0)</f>
        <v>0</v>
      </c>
    </row>
    <row r="35" spans="1:63" ht="22.5">
      <c r="A35" s="1">
        <v>20270</v>
      </c>
      <c r="B35" s="5" t="s">
        <v>178</v>
      </c>
      <c r="C35" s="7">
        <f xml:space="preserve"> SUM(TotalPoints[[#This Row],[دور 1]:[دور 60]])</f>
        <v>10</v>
      </c>
      <c r="D35" s="4">
        <f>IFERROR(VLOOKUP($A35,Round01[],5,FALSE), 0)</f>
        <v>0</v>
      </c>
      <c r="E35" s="4">
        <f>IFERROR(VLOOKUP($A35,Round02[],5,FALSE), 0)</f>
        <v>0</v>
      </c>
      <c r="F35" s="4">
        <f>IFERROR(VLOOKUP($A35,Round03[],5,FALSE), 0)</f>
        <v>0</v>
      </c>
      <c r="G35" s="4">
        <f>IFERROR(VLOOKUP($A35,Round04[],5,FALSE), 0)</f>
        <v>0</v>
      </c>
      <c r="H35" s="4">
        <f>IFERROR(VLOOKUP($A35,Round05[],5,FALSE), 0)</f>
        <v>1</v>
      </c>
      <c r="I35" s="4">
        <f>IFERROR(VLOOKUP($A35,Round06[],5,FALSE), 0)</f>
        <v>6</v>
      </c>
      <c r="J35" s="4">
        <f>IFERROR(VLOOKUP($A35,Round07[],5,FALSE), 0)</f>
        <v>0</v>
      </c>
      <c r="K35" s="4">
        <f>IFERROR(VLOOKUP($A35,Round08[],5,FALSE), 0)</f>
        <v>3</v>
      </c>
      <c r="L35" s="4">
        <f>IFERROR(VLOOKUP($A35,Round09[],5,FALSE), 0)</f>
        <v>0</v>
      </c>
      <c r="M35" s="4">
        <f>IFERROR(VLOOKUP($A35,Round10[],5,FALSE), 0)</f>
        <v>0</v>
      </c>
      <c r="N35" s="4">
        <f>IFERROR(VLOOKUP($A35,Round11[],5,FALSE), 0)</f>
        <v>0</v>
      </c>
      <c r="O35" s="4">
        <f>IFERROR(VLOOKUP($A35,Round12[],5,FALSE), 0)</f>
        <v>0</v>
      </c>
      <c r="P35" s="4">
        <f>IFERROR(VLOOKUP($A35,Round13[],5,FALSE), 0)</f>
        <v>0</v>
      </c>
      <c r="Q35" s="4">
        <f>IFERROR(VLOOKUP($A35,Round14[],5,FALSE), 0)</f>
        <v>0</v>
      </c>
      <c r="R35" s="4">
        <f>IFERROR(VLOOKUP($A35,Round15[],5,FALSE), 0)</f>
        <v>0</v>
      </c>
      <c r="S35" s="4">
        <f>IFERROR(VLOOKUP($A35,Round16[],5,FALSE), 0)</f>
        <v>0</v>
      </c>
      <c r="T35" s="4">
        <f>IFERROR(VLOOKUP($A35,Round17[],5,FALSE), 0)</f>
        <v>0</v>
      </c>
      <c r="U35" s="4">
        <f>IFERROR(VLOOKUP($A35,Round18[],5,FALSE), 0)</f>
        <v>0</v>
      </c>
      <c r="V35" s="4">
        <f>IFERROR(VLOOKUP($A35,Round19[],5,FALSE), 0)</f>
        <v>0</v>
      </c>
      <c r="W35" s="4">
        <f>IFERROR(VLOOKUP($A35,Round20[],5,FALSE), 0)</f>
        <v>0</v>
      </c>
      <c r="X35" s="4">
        <f>IFERROR(VLOOKUP($A35,Round21[],5,FALSE), 0)</f>
        <v>0</v>
      </c>
      <c r="Y35" s="4">
        <f>IFERROR(VLOOKUP($A35,Round22[],5,FALSE), 0)</f>
        <v>0</v>
      </c>
      <c r="Z35" s="4">
        <f>IFERROR(VLOOKUP($A35,Round23[],5,FALSE), 0)</f>
        <v>0</v>
      </c>
      <c r="AA35" s="4">
        <f>IFERROR(VLOOKUP($A35,Round24[],5,FALSE), 0)</f>
        <v>0</v>
      </c>
      <c r="AB35" s="4">
        <f>IFERROR(VLOOKUP($A35,Round25[],5,FALSE), 0)</f>
        <v>0</v>
      </c>
      <c r="AC35" s="4">
        <f>IFERROR(VLOOKUP($A35,Round26[],5,FALSE), 0)</f>
        <v>0</v>
      </c>
      <c r="AD35" s="4">
        <f>IFERROR(VLOOKUP($A35,Round27[],5,FALSE), 0)</f>
        <v>0</v>
      </c>
      <c r="AE35" s="4">
        <f>IFERROR(VLOOKUP($A35,Round28[],5,FALSE), 0)</f>
        <v>0</v>
      </c>
      <c r="AF35" s="4">
        <f>IFERROR(VLOOKUP($A35,Round29[],5,FALSE), 0)</f>
        <v>0</v>
      </c>
      <c r="AG35" s="4">
        <f>IFERROR(VLOOKUP($A35,Round30[],5,FALSE), 0)</f>
        <v>0</v>
      </c>
      <c r="AH35" s="4">
        <f>IFERROR(VLOOKUP($A35,Round31[],5,FALSE), 0)</f>
        <v>0</v>
      </c>
      <c r="AI35" s="4">
        <f>IFERROR(VLOOKUP($A35,Round32[],5,FALSE), 0)</f>
        <v>0</v>
      </c>
      <c r="AJ35" s="4">
        <f>IFERROR(VLOOKUP($A35,Round33[],5,FALSE), 0)</f>
        <v>0</v>
      </c>
      <c r="AK35" s="4">
        <f>IFERROR(VLOOKUP($A35,Round34[],5,FALSE), 0)</f>
        <v>0</v>
      </c>
      <c r="AL35" s="4">
        <f>IFERROR(VLOOKUP($A35,Round35[],5,FALSE), 0)</f>
        <v>0</v>
      </c>
      <c r="AM35" s="4">
        <f>IFERROR(VLOOKUP($A35,Round36[],5,FALSE), 0)</f>
        <v>0</v>
      </c>
      <c r="AN35" s="4">
        <f>IFERROR(VLOOKUP($A35,Round37[],5,FALSE), 0)</f>
        <v>0</v>
      </c>
      <c r="AO35" s="4">
        <f>IFERROR(VLOOKUP($A35,Round38[],5,FALSE), 0)</f>
        <v>0</v>
      </c>
      <c r="AP35" s="4">
        <f>IFERROR(VLOOKUP($A35,Round39[],5,FALSE), 0)</f>
        <v>0</v>
      </c>
      <c r="AQ35" s="4">
        <f>IFERROR(VLOOKUP($A35,Round40[],5,FALSE), 0)</f>
        <v>0</v>
      </c>
      <c r="AR35" s="4">
        <f>IFERROR(VLOOKUP($A35,Round41[],5,FALSE), 0)</f>
        <v>0</v>
      </c>
      <c r="AS35" s="4">
        <f>IFERROR(VLOOKUP($A35,Round42[],5,FALSE), 0)</f>
        <v>0</v>
      </c>
      <c r="AT35" s="4">
        <f>IFERROR(VLOOKUP($A35,Round43[],5,FALSE), 0)</f>
        <v>0</v>
      </c>
      <c r="AU35" s="4">
        <f>IFERROR(VLOOKUP($A35,Round44[],5,FALSE), 0)</f>
        <v>0</v>
      </c>
      <c r="AV35" s="4">
        <f>IFERROR(VLOOKUP($A35,Round45[],5,FALSE), 0)</f>
        <v>0</v>
      </c>
      <c r="AW35" s="4">
        <f>IFERROR(VLOOKUP($A35,Round46[],5,FALSE), 0)</f>
        <v>0</v>
      </c>
      <c r="AX35" s="4">
        <f>IFERROR(VLOOKUP($A35,Round47[],5,FALSE), 0)</f>
        <v>0</v>
      </c>
      <c r="AY35" s="4">
        <f>IFERROR(VLOOKUP($A35,Round48[],5,FALSE), 0)</f>
        <v>0</v>
      </c>
      <c r="AZ35" s="4">
        <f>IFERROR(VLOOKUP($A35,Round49[],5,FALSE), 0)</f>
        <v>0</v>
      </c>
      <c r="BA35" s="4">
        <f>IFERROR(VLOOKUP($A35,Round50[],5,FALSE), 0)</f>
        <v>0</v>
      </c>
      <c r="BB35" s="4">
        <f>IFERROR(VLOOKUP($A35,Round51[],5,FALSE), 0)</f>
        <v>0</v>
      </c>
      <c r="BC35" s="4">
        <f>IFERROR(VLOOKUP($A35,Round52[],5,FALSE), 0)</f>
        <v>0</v>
      </c>
      <c r="BD35" s="4">
        <f>IFERROR(VLOOKUP($A35,Round53[],5,FALSE), 0)</f>
        <v>0</v>
      </c>
      <c r="BE35" s="4">
        <f>IFERROR(VLOOKUP($A35,Round54[],5,FALSE), 0)</f>
        <v>0</v>
      </c>
      <c r="BF35" s="4">
        <f>IFERROR(VLOOKUP($A35,Round55[],5,FALSE), 0)</f>
        <v>0</v>
      </c>
      <c r="BG35" s="4">
        <f>IFERROR(VLOOKUP($A35,Round56[],5,FALSE), 0)</f>
        <v>0</v>
      </c>
      <c r="BH35" s="4">
        <f>IFERROR(VLOOKUP($A35,Round57[],5,FALSE), 0)</f>
        <v>0</v>
      </c>
      <c r="BI35" s="4">
        <f>IFERROR(VLOOKUP($A35,Round58[],5,FALSE), 0)</f>
        <v>0</v>
      </c>
      <c r="BJ35" s="4">
        <f>IFERROR(VLOOKUP($A35,Round59[],5,FALSE), 0)</f>
        <v>0</v>
      </c>
      <c r="BK35" s="4">
        <f>IFERROR(VLOOKUP($A35,Round60[],5,FALSE), 0)</f>
        <v>0</v>
      </c>
    </row>
    <row r="36" spans="1:63" ht="22.5">
      <c r="A36" s="1">
        <v>24294</v>
      </c>
      <c r="B36" s="5" t="s">
        <v>85</v>
      </c>
      <c r="C36" s="7">
        <f xml:space="preserve"> SUM(TotalPoints[[#This Row],[دور 1]:[دور 60]])</f>
        <v>10</v>
      </c>
      <c r="D36" s="4">
        <f>IFERROR(VLOOKUP($A36,Round01[],5,FALSE), 0)</f>
        <v>3</v>
      </c>
      <c r="E36" s="4">
        <f>IFERROR(VLOOKUP($A36,Round02[],5,FALSE), 0)</f>
        <v>0</v>
      </c>
      <c r="F36" s="4">
        <f>IFERROR(VLOOKUP($A36,Round03[],5,FALSE), 0)</f>
        <v>1</v>
      </c>
      <c r="G36" s="4">
        <f>IFERROR(VLOOKUP($A36,Round04[],5,FALSE), 0)</f>
        <v>1</v>
      </c>
      <c r="H36" s="4">
        <f>IFERROR(VLOOKUP($A36,Round05[],5,FALSE), 0)</f>
        <v>1</v>
      </c>
      <c r="I36" s="4">
        <f>IFERROR(VLOOKUP($A36,Round06[],5,FALSE), 0)</f>
        <v>1</v>
      </c>
      <c r="J36" s="4">
        <f>IFERROR(VLOOKUP($A36,Round07[],5,FALSE), 0)</f>
        <v>1</v>
      </c>
      <c r="K36" s="4">
        <f>IFERROR(VLOOKUP($A36,Round08[],5,FALSE), 0)</f>
        <v>2</v>
      </c>
      <c r="L36" s="4">
        <f>IFERROR(VLOOKUP($A36,Round09[],5,FALSE), 0)</f>
        <v>0</v>
      </c>
      <c r="M36" s="4">
        <f>IFERROR(VLOOKUP($A36,Round10[],5,FALSE), 0)</f>
        <v>0</v>
      </c>
      <c r="N36" s="4">
        <f>IFERROR(VLOOKUP($A36,Round11[],5,FALSE), 0)</f>
        <v>0</v>
      </c>
      <c r="O36" s="4">
        <f>IFERROR(VLOOKUP($A36,Round12[],5,FALSE), 0)</f>
        <v>0</v>
      </c>
      <c r="P36" s="4">
        <f>IFERROR(VLOOKUP($A36,Round13[],5,FALSE), 0)</f>
        <v>0</v>
      </c>
      <c r="Q36" s="4">
        <f>IFERROR(VLOOKUP($A36,Round14[],5,FALSE), 0)</f>
        <v>0</v>
      </c>
      <c r="R36" s="4">
        <f>IFERROR(VLOOKUP($A36,Round15[],5,FALSE), 0)</f>
        <v>0</v>
      </c>
      <c r="S36" s="4">
        <f>IFERROR(VLOOKUP($A36,Round16[],5,FALSE), 0)</f>
        <v>0</v>
      </c>
      <c r="T36" s="4">
        <f>IFERROR(VLOOKUP($A36,Round17[],5,FALSE), 0)</f>
        <v>0</v>
      </c>
      <c r="U36" s="4">
        <f>IFERROR(VLOOKUP($A36,Round18[],5,FALSE), 0)</f>
        <v>0</v>
      </c>
      <c r="V36" s="4">
        <f>IFERROR(VLOOKUP($A36,Round19[],5,FALSE), 0)</f>
        <v>0</v>
      </c>
      <c r="W36" s="4">
        <f>IFERROR(VLOOKUP($A36,Round20[],5,FALSE), 0)</f>
        <v>0</v>
      </c>
      <c r="X36" s="4">
        <f>IFERROR(VLOOKUP($A36,Round21[],5,FALSE), 0)</f>
        <v>0</v>
      </c>
      <c r="Y36" s="4">
        <f>IFERROR(VLOOKUP($A36,Round22[],5,FALSE), 0)</f>
        <v>0</v>
      </c>
      <c r="Z36" s="4">
        <f>IFERROR(VLOOKUP($A36,Round23[],5,FALSE), 0)</f>
        <v>0</v>
      </c>
      <c r="AA36" s="4">
        <f>IFERROR(VLOOKUP($A36,Round24[],5,FALSE), 0)</f>
        <v>0</v>
      </c>
      <c r="AB36" s="4">
        <f>IFERROR(VLOOKUP($A36,Round25[],5,FALSE), 0)</f>
        <v>0</v>
      </c>
      <c r="AC36" s="4">
        <f>IFERROR(VLOOKUP($A36,Round26[],5,FALSE), 0)</f>
        <v>0</v>
      </c>
      <c r="AD36" s="4">
        <f>IFERROR(VLOOKUP($A36,Round27[],5,FALSE), 0)</f>
        <v>0</v>
      </c>
      <c r="AE36" s="4">
        <f>IFERROR(VLOOKUP($A36,Round28[],5,FALSE), 0)</f>
        <v>0</v>
      </c>
      <c r="AF36" s="4">
        <f>IFERROR(VLOOKUP($A36,Round29[],5,FALSE), 0)</f>
        <v>0</v>
      </c>
      <c r="AG36" s="4">
        <f>IFERROR(VLOOKUP($A36,Round30[],5,FALSE), 0)</f>
        <v>0</v>
      </c>
      <c r="AH36" s="4">
        <f>IFERROR(VLOOKUP($A36,Round31[],5,FALSE), 0)</f>
        <v>0</v>
      </c>
      <c r="AI36" s="4">
        <f>IFERROR(VLOOKUP($A36,Round32[],5,FALSE), 0)</f>
        <v>0</v>
      </c>
      <c r="AJ36" s="4">
        <f>IFERROR(VLOOKUP($A36,Round33[],5,FALSE), 0)</f>
        <v>0</v>
      </c>
      <c r="AK36" s="4">
        <f>IFERROR(VLOOKUP($A36,Round34[],5,FALSE), 0)</f>
        <v>0</v>
      </c>
      <c r="AL36" s="4">
        <f>IFERROR(VLOOKUP($A36,Round35[],5,FALSE), 0)</f>
        <v>0</v>
      </c>
      <c r="AM36" s="4">
        <f>IFERROR(VLOOKUP($A36,Round36[],5,FALSE), 0)</f>
        <v>0</v>
      </c>
      <c r="AN36" s="4">
        <f>IFERROR(VLOOKUP($A36,Round37[],5,FALSE), 0)</f>
        <v>0</v>
      </c>
      <c r="AO36" s="4">
        <f>IFERROR(VLOOKUP($A36,Round38[],5,FALSE), 0)</f>
        <v>0</v>
      </c>
      <c r="AP36" s="4">
        <f>IFERROR(VLOOKUP($A36,Round39[],5,FALSE), 0)</f>
        <v>0</v>
      </c>
      <c r="AQ36" s="4">
        <f>IFERROR(VLOOKUP($A36,Round40[],5,FALSE), 0)</f>
        <v>0</v>
      </c>
      <c r="AR36" s="4">
        <f>IFERROR(VLOOKUP($A36,Round41[],5,FALSE), 0)</f>
        <v>0</v>
      </c>
      <c r="AS36" s="4">
        <f>IFERROR(VLOOKUP($A36,Round42[],5,FALSE), 0)</f>
        <v>0</v>
      </c>
      <c r="AT36" s="4">
        <f>IFERROR(VLOOKUP($A36,Round43[],5,FALSE), 0)</f>
        <v>0</v>
      </c>
      <c r="AU36" s="4">
        <f>IFERROR(VLOOKUP($A36,Round44[],5,FALSE), 0)</f>
        <v>0</v>
      </c>
      <c r="AV36" s="4">
        <f>IFERROR(VLOOKUP($A36,Round45[],5,FALSE), 0)</f>
        <v>0</v>
      </c>
      <c r="AW36" s="4">
        <f>IFERROR(VLOOKUP($A36,Round46[],5,FALSE), 0)</f>
        <v>0</v>
      </c>
      <c r="AX36" s="4">
        <f>IFERROR(VLOOKUP($A36,Round47[],5,FALSE), 0)</f>
        <v>0</v>
      </c>
      <c r="AY36" s="4">
        <f>IFERROR(VLOOKUP($A36,Round48[],5,FALSE), 0)</f>
        <v>0</v>
      </c>
      <c r="AZ36" s="4">
        <f>IFERROR(VLOOKUP($A36,Round49[],5,FALSE), 0)</f>
        <v>0</v>
      </c>
      <c r="BA36" s="4">
        <f>IFERROR(VLOOKUP($A36,Round50[],5,FALSE), 0)</f>
        <v>0</v>
      </c>
      <c r="BB36" s="4">
        <f>IFERROR(VLOOKUP($A36,Round51[],5,FALSE), 0)</f>
        <v>0</v>
      </c>
      <c r="BC36" s="4">
        <f>IFERROR(VLOOKUP($A36,Round52[],5,FALSE), 0)</f>
        <v>0</v>
      </c>
      <c r="BD36" s="4">
        <f>IFERROR(VLOOKUP($A36,Round53[],5,FALSE), 0)</f>
        <v>0</v>
      </c>
      <c r="BE36" s="4">
        <f>IFERROR(VLOOKUP($A36,Round54[],5,FALSE), 0)</f>
        <v>0</v>
      </c>
      <c r="BF36" s="4">
        <f>IFERROR(VLOOKUP($A36,Round55[],5,FALSE), 0)</f>
        <v>0</v>
      </c>
      <c r="BG36" s="4">
        <f>IFERROR(VLOOKUP($A36,Round56[],5,FALSE), 0)</f>
        <v>0</v>
      </c>
      <c r="BH36" s="4">
        <f>IFERROR(VLOOKUP($A36,Round57[],5,FALSE), 0)</f>
        <v>0</v>
      </c>
      <c r="BI36" s="4">
        <f>IFERROR(VLOOKUP($A36,Round58[],5,FALSE), 0)</f>
        <v>0</v>
      </c>
      <c r="BJ36" s="4">
        <f>IFERROR(VLOOKUP($A36,Round59[],5,FALSE), 0)</f>
        <v>0</v>
      </c>
      <c r="BK36" s="4">
        <f>IFERROR(VLOOKUP($A36,Round60[],5,FALSE), 0)</f>
        <v>0</v>
      </c>
    </row>
    <row r="37" spans="1:63" ht="22.5">
      <c r="A37" s="1">
        <v>22464</v>
      </c>
      <c r="B37" s="5" t="s">
        <v>158</v>
      </c>
      <c r="C37" s="7">
        <f xml:space="preserve"> SUM(TotalPoints[[#This Row],[دور 1]:[دور 60]])</f>
        <v>10</v>
      </c>
      <c r="D37" s="4">
        <f>IFERROR(VLOOKUP($A37,Round01[],5,FALSE), 0)</f>
        <v>2</v>
      </c>
      <c r="E37" s="4">
        <f>IFERROR(VLOOKUP($A37,Round02[],5,FALSE), 0)</f>
        <v>0</v>
      </c>
      <c r="F37" s="4">
        <f>IFERROR(VLOOKUP($A37,Round03[],5,FALSE), 0)</f>
        <v>1</v>
      </c>
      <c r="G37" s="4">
        <f>IFERROR(VLOOKUP($A37,Round04[],5,FALSE), 0)</f>
        <v>3</v>
      </c>
      <c r="H37" s="4">
        <f>IFERROR(VLOOKUP($A37,Round05[],5,FALSE), 0)</f>
        <v>1</v>
      </c>
      <c r="I37" s="4">
        <f>IFERROR(VLOOKUP($A37,Round06[],5,FALSE), 0)</f>
        <v>1</v>
      </c>
      <c r="J37" s="4">
        <f>IFERROR(VLOOKUP($A37,Round07[],5,FALSE), 0)</f>
        <v>0</v>
      </c>
      <c r="K37" s="4">
        <f>IFERROR(VLOOKUP($A37,Round08[],5,FALSE), 0)</f>
        <v>2</v>
      </c>
      <c r="L37" s="4">
        <f>IFERROR(VLOOKUP($A37,Round09[],5,FALSE), 0)</f>
        <v>0</v>
      </c>
      <c r="M37" s="4">
        <f>IFERROR(VLOOKUP($A37,Round10[],5,FALSE), 0)</f>
        <v>0</v>
      </c>
      <c r="N37" s="4">
        <f>IFERROR(VLOOKUP($A37,Round11[],5,FALSE), 0)</f>
        <v>0</v>
      </c>
      <c r="O37" s="4">
        <f>IFERROR(VLOOKUP($A37,Round12[],5,FALSE), 0)</f>
        <v>0</v>
      </c>
      <c r="P37" s="4">
        <f>IFERROR(VLOOKUP($A37,Round13[],5,FALSE), 0)</f>
        <v>0</v>
      </c>
      <c r="Q37" s="4">
        <f>IFERROR(VLOOKUP($A37,Round14[],5,FALSE), 0)</f>
        <v>0</v>
      </c>
      <c r="R37" s="4">
        <f>IFERROR(VLOOKUP($A37,Round15[],5,FALSE), 0)</f>
        <v>0</v>
      </c>
      <c r="S37" s="4">
        <f>IFERROR(VLOOKUP($A37,Round16[],5,FALSE), 0)</f>
        <v>0</v>
      </c>
      <c r="T37" s="4">
        <f>IFERROR(VLOOKUP($A37,Round17[],5,FALSE), 0)</f>
        <v>0</v>
      </c>
      <c r="U37" s="4">
        <f>IFERROR(VLOOKUP($A37,Round18[],5,FALSE), 0)</f>
        <v>0</v>
      </c>
      <c r="V37" s="4">
        <f>IFERROR(VLOOKUP($A37,Round19[],5,FALSE), 0)</f>
        <v>0</v>
      </c>
      <c r="W37" s="4">
        <f>IFERROR(VLOOKUP($A37,Round20[],5,FALSE), 0)</f>
        <v>0</v>
      </c>
      <c r="X37" s="4">
        <f>IFERROR(VLOOKUP($A37,Round21[],5,FALSE), 0)</f>
        <v>0</v>
      </c>
      <c r="Y37" s="4">
        <f>IFERROR(VLOOKUP($A37,Round22[],5,FALSE), 0)</f>
        <v>0</v>
      </c>
      <c r="Z37" s="4">
        <f>IFERROR(VLOOKUP($A37,Round23[],5,FALSE), 0)</f>
        <v>0</v>
      </c>
      <c r="AA37" s="4">
        <f>IFERROR(VLOOKUP($A37,Round24[],5,FALSE), 0)</f>
        <v>0</v>
      </c>
      <c r="AB37" s="4">
        <f>IFERROR(VLOOKUP($A37,Round25[],5,FALSE), 0)</f>
        <v>0</v>
      </c>
      <c r="AC37" s="4">
        <f>IFERROR(VLOOKUP($A37,Round26[],5,FALSE), 0)</f>
        <v>0</v>
      </c>
      <c r="AD37" s="4">
        <f>IFERROR(VLOOKUP($A37,Round27[],5,FALSE), 0)</f>
        <v>0</v>
      </c>
      <c r="AE37" s="4">
        <f>IFERROR(VLOOKUP($A37,Round28[],5,FALSE), 0)</f>
        <v>0</v>
      </c>
      <c r="AF37" s="4">
        <f>IFERROR(VLOOKUP($A37,Round29[],5,FALSE), 0)</f>
        <v>0</v>
      </c>
      <c r="AG37" s="4">
        <f>IFERROR(VLOOKUP($A37,Round30[],5,FALSE), 0)</f>
        <v>0</v>
      </c>
      <c r="AH37" s="4">
        <f>IFERROR(VLOOKUP($A37,Round31[],5,FALSE), 0)</f>
        <v>0</v>
      </c>
      <c r="AI37" s="4">
        <f>IFERROR(VLOOKUP($A37,Round32[],5,FALSE), 0)</f>
        <v>0</v>
      </c>
      <c r="AJ37" s="4">
        <f>IFERROR(VLOOKUP($A37,Round33[],5,FALSE), 0)</f>
        <v>0</v>
      </c>
      <c r="AK37" s="4">
        <f>IFERROR(VLOOKUP($A37,Round34[],5,FALSE), 0)</f>
        <v>0</v>
      </c>
      <c r="AL37" s="4">
        <f>IFERROR(VLOOKUP($A37,Round35[],5,FALSE), 0)</f>
        <v>0</v>
      </c>
      <c r="AM37" s="4">
        <f>IFERROR(VLOOKUP($A37,Round36[],5,FALSE), 0)</f>
        <v>0</v>
      </c>
      <c r="AN37" s="4">
        <f>IFERROR(VLOOKUP($A37,Round37[],5,FALSE), 0)</f>
        <v>0</v>
      </c>
      <c r="AO37" s="4">
        <f>IFERROR(VLOOKUP($A37,Round38[],5,FALSE), 0)</f>
        <v>0</v>
      </c>
      <c r="AP37" s="4">
        <f>IFERROR(VLOOKUP($A37,Round39[],5,FALSE), 0)</f>
        <v>0</v>
      </c>
      <c r="AQ37" s="4">
        <f>IFERROR(VLOOKUP($A37,Round40[],5,FALSE), 0)</f>
        <v>0</v>
      </c>
      <c r="AR37" s="4">
        <f>IFERROR(VLOOKUP($A37,Round41[],5,FALSE), 0)</f>
        <v>0</v>
      </c>
      <c r="AS37" s="4">
        <f>IFERROR(VLOOKUP($A37,Round42[],5,FALSE), 0)</f>
        <v>0</v>
      </c>
      <c r="AT37" s="4">
        <f>IFERROR(VLOOKUP($A37,Round43[],5,FALSE), 0)</f>
        <v>0</v>
      </c>
      <c r="AU37" s="4">
        <f>IFERROR(VLOOKUP($A37,Round44[],5,FALSE), 0)</f>
        <v>0</v>
      </c>
      <c r="AV37" s="4">
        <f>IFERROR(VLOOKUP($A37,Round45[],5,FALSE), 0)</f>
        <v>0</v>
      </c>
      <c r="AW37" s="4">
        <f>IFERROR(VLOOKUP($A37,Round46[],5,FALSE), 0)</f>
        <v>0</v>
      </c>
      <c r="AX37" s="4">
        <f>IFERROR(VLOOKUP($A37,Round47[],5,FALSE), 0)</f>
        <v>0</v>
      </c>
      <c r="AY37" s="4">
        <f>IFERROR(VLOOKUP($A37,Round48[],5,FALSE), 0)</f>
        <v>0</v>
      </c>
      <c r="AZ37" s="4">
        <f>IFERROR(VLOOKUP($A37,Round49[],5,FALSE), 0)</f>
        <v>0</v>
      </c>
      <c r="BA37" s="4">
        <f>IFERROR(VLOOKUP($A37,Round50[],5,FALSE), 0)</f>
        <v>0</v>
      </c>
      <c r="BB37" s="4">
        <f>IFERROR(VLOOKUP($A37,Round51[],5,FALSE), 0)</f>
        <v>0</v>
      </c>
      <c r="BC37" s="4">
        <f>IFERROR(VLOOKUP($A37,Round52[],5,FALSE), 0)</f>
        <v>0</v>
      </c>
      <c r="BD37" s="4">
        <f>IFERROR(VLOOKUP($A37,Round53[],5,FALSE), 0)</f>
        <v>0</v>
      </c>
      <c r="BE37" s="4">
        <f>IFERROR(VLOOKUP($A37,Round54[],5,FALSE), 0)</f>
        <v>0</v>
      </c>
      <c r="BF37" s="4">
        <f>IFERROR(VLOOKUP($A37,Round55[],5,FALSE), 0)</f>
        <v>0</v>
      </c>
      <c r="BG37" s="4">
        <f>IFERROR(VLOOKUP($A37,Round56[],5,FALSE), 0)</f>
        <v>0</v>
      </c>
      <c r="BH37" s="4">
        <f>IFERROR(VLOOKUP($A37,Round57[],5,FALSE), 0)</f>
        <v>0</v>
      </c>
      <c r="BI37" s="4">
        <f>IFERROR(VLOOKUP($A37,Round58[],5,FALSE), 0)</f>
        <v>0</v>
      </c>
      <c r="BJ37" s="4">
        <f>IFERROR(VLOOKUP($A37,Round59[],5,FALSE), 0)</f>
        <v>0</v>
      </c>
      <c r="BK37" s="4">
        <f>IFERROR(VLOOKUP($A37,Round60[],5,FALSE), 0)</f>
        <v>0</v>
      </c>
    </row>
    <row r="38" spans="1:63" ht="22.5">
      <c r="A38" s="1">
        <v>18508</v>
      </c>
      <c r="B38" s="5" t="s">
        <v>82</v>
      </c>
      <c r="C38" s="7">
        <f xml:space="preserve"> SUM(TotalPoints[[#This Row],[دور 1]:[دور 60]])</f>
        <v>10</v>
      </c>
      <c r="D38" s="4">
        <f>IFERROR(VLOOKUP($A38,Round01[],5,FALSE), 0)</f>
        <v>1</v>
      </c>
      <c r="E38" s="4">
        <f>IFERROR(VLOOKUP($A38,Round02[],5,FALSE), 0)</f>
        <v>0</v>
      </c>
      <c r="F38" s="4">
        <f>IFERROR(VLOOKUP($A38,Round03[],5,FALSE), 0)</f>
        <v>0</v>
      </c>
      <c r="G38" s="4">
        <f>IFERROR(VLOOKUP($A38,Round04[],5,FALSE), 0)</f>
        <v>1</v>
      </c>
      <c r="H38" s="4">
        <f>IFERROR(VLOOKUP($A38,Round05[],5,FALSE), 0)</f>
        <v>1</v>
      </c>
      <c r="I38" s="4">
        <f>IFERROR(VLOOKUP($A38,Round06[],5,FALSE), 0)</f>
        <v>6</v>
      </c>
      <c r="J38" s="4">
        <f>IFERROR(VLOOKUP($A38,Round07[],5,FALSE), 0)</f>
        <v>0</v>
      </c>
      <c r="K38" s="4">
        <f>IFERROR(VLOOKUP($A38,Round08[],5,FALSE), 0)</f>
        <v>1</v>
      </c>
      <c r="L38" s="4">
        <f>IFERROR(VLOOKUP($A38,Round09[],5,FALSE), 0)</f>
        <v>0</v>
      </c>
      <c r="M38" s="4">
        <f>IFERROR(VLOOKUP($A38,Round10[],5,FALSE), 0)</f>
        <v>0</v>
      </c>
      <c r="N38" s="4">
        <f>IFERROR(VLOOKUP($A38,Round11[],5,FALSE), 0)</f>
        <v>0</v>
      </c>
      <c r="O38" s="4">
        <f>IFERROR(VLOOKUP($A38,Round12[],5,FALSE), 0)</f>
        <v>0</v>
      </c>
      <c r="P38" s="4">
        <f>IFERROR(VLOOKUP($A38,Round13[],5,FALSE), 0)</f>
        <v>0</v>
      </c>
      <c r="Q38" s="4">
        <f>IFERROR(VLOOKUP($A38,Round14[],5,FALSE), 0)</f>
        <v>0</v>
      </c>
      <c r="R38" s="4">
        <f>IFERROR(VLOOKUP($A38,Round15[],5,FALSE), 0)</f>
        <v>0</v>
      </c>
      <c r="S38" s="4">
        <f>IFERROR(VLOOKUP($A38,Round16[],5,FALSE), 0)</f>
        <v>0</v>
      </c>
      <c r="T38" s="4">
        <f>IFERROR(VLOOKUP($A38,Round17[],5,FALSE), 0)</f>
        <v>0</v>
      </c>
      <c r="U38" s="4">
        <f>IFERROR(VLOOKUP($A38,Round18[],5,FALSE), 0)</f>
        <v>0</v>
      </c>
      <c r="V38" s="4">
        <f>IFERROR(VLOOKUP($A38,Round19[],5,FALSE), 0)</f>
        <v>0</v>
      </c>
      <c r="W38" s="4">
        <f>IFERROR(VLOOKUP($A38,Round20[],5,FALSE), 0)</f>
        <v>0</v>
      </c>
      <c r="X38" s="4">
        <f>IFERROR(VLOOKUP($A38,Round21[],5,FALSE), 0)</f>
        <v>0</v>
      </c>
      <c r="Y38" s="4">
        <f>IFERROR(VLOOKUP($A38,Round22[],5,FALSE), 0)</f>
        <v>0</v>
      </c>
      <c r="Z38" s="4">
        <f>IFERROR(VLOOKUP($A38,Round23[],5,FALSE), 0)</f>
        <v>0</v>
      </c>
      <c r="AA38" s="4">
        <f>IFERROR(VLOOKUP($A38,Round24[],5,FALSE), 0)</f>
        <v>0</v>
      </c>
      <c r="AB38" s="4">
        <f>IFERROR(VLOOKUP($A38,Round25[],5,FALSE), 0)</f>
        <v>0</v>
      </c>
      <c r="AC38" s="4">
        <f>IFERROR(VLOOKUP($A38,Round26[],5,FALSE), 0)</f>
        <v>0</v>
      </c>
      <c r="AD38" s="4">
        <f>IFERROR(VLOOKUP($A38,Round27[],5,FALSE), 0)</f>
        <v>0</v>
      </c>
      <c r="AE38" s="4">
        <f>IFERROR(VLOOKUP($A38,Round28[],5,FALSE), 0)</f>
        <v>0</v>
      </c>
      <c r="AF38" s="4">
        <f>IFERROR(VLOOKUP($A38,Round29[],5,FALSE), 0)</f>
        <v>0</v>
      </c>
      <c r="AG38" s="4">
        <f>IFERROR(VLOOKUP($A38,Round30[],5,FALSE), 0)</f>
        <v>0</v>
      </c>
      <c r="AH38" s="4">
        <f>IFERROR(VLOOKUP($A38,Round31[],5,FALSE), 0)</f>
        <v>0</v>
      </c>
      <c r="AI38" s="4">
        <f>IFERROR(VLOOKUP($A38,Round32[],5,FALSE), 0)</f>
        <v>0</v>
      </c>
      <c r="AJ38" s="4">
        <f>IFERROR(VLOOKUP($A38,Round33[],5,FALSE), 0)</f>
        <v>0</v>
      </c>
      <c r="AK38" s="4">
        <f>IFERROR(VLOOKUP($A38,Round34[],5,FALSE), 0)</f>
        <v>0</v>
      </c>
      <c r="AL38" s="4">
        <f>IFERROR(VLOOKUP($A38,Round35[],5,FALSE), 0)</f>
        <v>0</v>
      </c>
      <c r="AM38" s="4">
        <f>IFERROR(VLOOKUP($A38,Round36[],5,FALSE), 0)</f>
        <v>0</v>
      </c>
      <c r="AN38" s="4">
        <f>IFERROR(VLOOKUP($A38,Round37[],5,FALSE), 0)</f>
        <v>0</v>
      </c>
      <c r="AO38" s="4">
        <f>IFERROR(VLOOKUP($A38,Round38[],5,FALSE), 0)</f>
        <v>0</v>
      </c>
      <c r="AP38" s="4">
        <f>IFERROR(VLOOKUP($A38,Round39[],5,FALSE), 0)</f>
        <v>0</v>
      </c>
      <c r="AQ38" s="4">
        <f>IFERROR(VLOOKUP($A38,Round40[],5,FALSE), 0)</f>
        <v>0</v>
      </c>
      <c r="AR38" s="4">
        <f>IFERROR(VLOOKUP($A38,Round41[],5,FALSE), 0)</f>
        <v>0</v>
      </c>
      <c r="AS38" s="4">
        <f>IFERROR(VLOOKUP($A38,Round42[],5,FALSE), 0)</f>
        <v>0</v>
      </c>
      <c r="AT38" s="4">
        <f>IFERROR(VLOOKUP($A38,Round43[],5,FALSE), 0)</f>
        <v>0</v>
      </c>
      <c r="AU38" s="4">
        <f>IFERROR(VLOOKUP($A38,Round44[],5,FALSE), 0)</f>
        <v>0</v>
      </c>
      <c r="AV38" s="4">
        <f>IFERROR(VLOOKUP($A38,Round45[],5,FALSE), 0)</f>
        <v>0</v>
      </c>
      <c r="AW38" s="4">
        <f>IFERROR(VLOOKUP($A38,Round46[],5,FALSE), 0)</f>
        <v>0</v>
      </c>
      <c r="AX38" s="4">
        <f>IFERROR(VLOOKUP($A38,Round47[],5,FALSE), 0)</f>
        <v>0</v>
      </c>
      <c r="AY38" s="4">
        <f>IFERROR(VLOOKUP($A38,Round48[],5,FALSE), 0)</f>
        <v>0</v>
      </c>
      <c r="AZ38" s="4">
        <f>IFERROR(VLOOKUP($A38,Round49[],5,FALSE), 0)</f>
        <v>0</v>
      </c>
      <c r="BA38" s="4">
        <f>IFERROR(VLOOKUP($A38,Round50[],5,FALSE), 0)</f>
        <v>0</v>
      </c>
      <c r="BB38" s="4">
        <f>IFERROR(VLOOKUP($A38,Round51[],5,FALSE), 0)</f>
        <v>0</v>
      </c>
      <c r="BC38" s="4">
        <f>IFERROR(VLOOKUP($A38,Round52[],5,FALSE), 0)</f>
        <v>0</v>
      </c>
      <c r="BD38" s="4">
        <f>IFERROR(VLOOKUP($A38,Round53[],5,FALSE), 0)</f>
        <v>0</v>
      </c>
      <c r="BE38" s="4">
        <f>IFERROR(VLOOKUP($A38,Round54[],5,FALSE), 0)</f>
        <v>0</v>
      </c>
      <c r="BF38" s="4">
        <f>IFERROR(VLOOKUP($A38,Round55[],5,FALSE), 0)</f>
        <v>0</v>
      </c>
      <c r="BG38" s="4">
        <f>IFERROR(VLOOKUP($A38,Round56[],5,FALSE), 0)</f>
        <v>0</v>
      </c>
      <c r="BH38" s="4">
        <f>IFERROR(VLOOKUP($A38,Round57[],5,FALSE), 0)</f>
        <v>0</v>
      </c>
      <c r="BI38" s="4">
        <f>IFERROR(VLOOKUP($A38,Round58[],5,FALSE), 0)</f>
        <v>0</v>
      </c>
      <c r="BJ38" s="4">
        <f>IFERROR(VLOOKUP($A38,Round59[],5,FALSE), 0)</f>
        <v>0</v>
      </c>
      <c r="BK38" s="4">
        <f>IFERROR(VLOOKUP($A38,Round60[],5,FALSE), 0)</f>
        <v>0</v>
      </c>
    </row>
    <row r="39" spans="1:63" ht="22.5">
      <c r="A39" s="1">
        <v>27054</v>
      </c>
      <c r="B39" s="5" t="s">
        <v>169</v>
      </c>
      <c r="C39" s="7">
        <f xml:space="preserve"> SUM(TotalPoints[[#This Row],[دور 1]:[دور 60]])</f>
        <v>10</v>
      </c>
      <c r="D39" s="4">
        <f>IFERROR(VLOOKUP($A39,Round01[],5,FALSE), 0)</f>
        <v>0</v>
      </c>
      <c r="E39" s="4">
        <f>IFERROR(VLOOKUP($A39,Round02[],5,FALSE), 0)</f>
        <v>0</v>
      </c>
      <c r="F39" s="4">
        <f>IFERROR(VLOOKUP($A39,Round03[],5,FALSE), 0)</f>
        <v>1</v>
      </c>
      <c r="G39" s="4">
        <f>IFERROR(VLOOKUP($A39,Round04[],5,FALSE), 0)</f>
        <v>3</v>
      </c>
      <c r="H39" s="4">
        <f>IFERROR(VLOOKUP($A39,Round05[],5,FALSE), 0)</f>
        <v>1</v>
      </c>
      <c r="I39" s="4">
        <f>IFERROR(VLOOKUP($A39,Round06[],5,FALSE), 0)</f>
        <v>5</v>
      </c>
      <c r="J39" s="4">
        <f>IFERROR(VLOOKUP($A39,Round07[],5,FALSE), 0)</f>
        <v>0</v>
      </c>
      <c r="K39" s="4">
        <f>IFERROR(VLOOKUP($A39,Round08[],5,FALSE), 0)</f>
        <v>0</v>
      </c>
      <c r="L39" s="4">
        <f>IFERROR(VLOOKUP($A39,Round09[],5,FALSE), 0)</f>
        <v>0</v>
      </c>
      <c r="M39" s="4">
        <f>IFERROR(VLOOKUP($A39,Round10[],5,FALSE), 0)</f>
        <v>0</v>
      </c>
      <c r="N39" s="4">
        <f>IFERROR(VLOOKUP($A39,Round11[],5,FALSE), 0)</f>
        <v>0</v>
      </c>
      <c r="O39" s="4">
        <f>IFERROR(VLOOKUP($A39,Round12[],5,FALSE), 0)</f>
        <v>0</v>
      </c>
      <c r="P39" s="4">
        <f>IFERROR(VLOOKUP($A39,Round13[],5,FALSE), 0)</f>
        <v>0</v>
      </c>
      <c r="Q39" s="4">
        <f>IFERROR(VLOOKUP($A39,Round14[],5,FALSE), 0)</f>
        <v>0</v>
      </c>
      <c r="R39" s="4">
        <f>IFERROR(VLOOKUP($A39,Round15[],5,FALSE), 0)</f>
        <v>0</v>
      </c>
      <c r="S39" s="4">
        <f>IFERROR(VLOOKUP($A39,Round16[],5,FALSE), 0)</f>
        <v>0</v>
      </c>
      <c r="T39" s="4">
        <f>IFERROR(VLOOKUP($A39,Round17[],5,FALSE), 0)</f>
        <v>0</v>
      </c>
      <c r="U39" s="4">
        <f>IFERROR(VLOOKUP($A39,Round18[],5,FALSE), 0)</f>
        <v>0</v>
      </c>
      <c r="V39" s="4">
        <f>IFERROR(VLOOKUP($A39,Round19[],5,FALSE), 0)</f>
        <v>0</v>
      </c>
      <c r="W39" s="4">
        <f>IFERROR(VLOOKUP($A39,Round20[],5,FALSE), 0)</f>
        <v>0</v>
      </c>
      <c r="X39" s="4">
        <f>IFERROR(VLOOKUP($A39,Round21[],5,FALSE), 0)</f>
        <v>0</v>
      </c>
      <c r="Y39" s="4">
        <f>IFERROR(VLOOKUP($A39,Round22[],5,FALSE), 0)</f>
        <v>0</v>
      </c>
      <c r="Z39" s="4">
        <f>IFERROR(VLOOKUP($A39,Round23[],5,FALSE), 0)</f>
        <v>0</v>
      </c>
      <c r="AA39" s="4">
        <f>IFERROR(VLOOKUP($A39,Round24[],5,FALSE), 0)</f>
        <v>0</v>
      </c>
      <c r="AB39" s="4">
        <f>IFERROR(VLOOKUP($A39,Round25[],5,FALSE), 0)</f>
        <v>0</v>
      </c>
      <c r="AC39" s="4">
        <f>IFERROR(VLOOKUP($A39,Round26[],5,FALSE), 0)</f>
        <v>0</v>
      </c>
      <c r="AD39" s="4">
        <f>IFERROR(VLOOKUP($A39,Round27[],5,FALSE), 0)</f>
        <v>0</v>
      </c>
      <c r="AE39" s="4">
        <f>IFERROR(VLOOKUP($A39,Round28[],5,FALSE), 0)</f>
        <v>0</v>
      </c>
      <c r="AF39" s="4">
        <f>IFERROR(VLOOKUP($A39,Round29[],5,FALSE), 0)</f>
        <v>0</v>
      </c>
      <c r="AG39" s="4">
        <f>IFERROR(VLOOKUP($A39,Round30[],5,FALSE), 0)</f>
        <v>0</v>
      </c>
      <c r="AH39" s="4">
        <f>IFERROR(VLOOKUP($A39,Round31[],5,FALSE), 0)</f>
        <v>0</v>
      </c>
      <c r="AI39" s="4">
        <f>IFERROR(VLOOKUP($A39,Round32[],5,FALSE), 0)</f>
        <v>0</v>
      </c>
      <c r="AJ39" s="4">
        <f>IFERROR(VLOOKUP($A39,Round33[],5,FALSE), 0)</f>
        <v>0</v>
      </c>
      <c r="AK39" s="4">
        <f>IFERROR(VLOOKUP($A39,Round34[],5,FALSE), 0)</f>
        <v>0</v>
      </c>
      <c r="AL39" s="4">
        <f>IFERROR(VLOOKUP($A39,Round35[],5,FALSE), 0)</f>
        <v>0</v>
      </c>
      <c r="AM39" s="4">
        <f>IFERROR(VLOOKUP($A39,Round36[],5,FALSE), 0)</f>
        <v>0</v>
      </c>
      <c r="AN39" s="4">
        <f>IFERROR(VLOOKUP($A39,Round37[],5,FALSE), 0)</f>
        <v>0</v>
      </c>
      <c r="AO39" s="4">
        <f>IFERROR(VLOOKUP($A39,Round38[],5,FALSE), 0)</f>
        <v>0</v>
      </c>
      <c r="AP39" s="4">
        <f>IFERROR(VLOOKUP($A39,Round39[],5,FALSE), 0)</f>
        <v>0</v>
      </c>
      <c r="AQ39" s="4">
        <f>IFERROR(VLOOKUP($A39,Round40[],5,FALSE), 0)</f>
        <v>0</v>
      </c>
      <c r="AR39" s="4">
        <f>IFERROR(VLOOKUP($A39,Round41[],5,FALSE), 0)</f>
        <v>0</v>
      </c>
      <c r="AS39" s="4">
        <f>IFERROR(VLOOKUP($A39,Round42[],5,FALSE), 0)</f>
        <v>0</v>
      </c>
      <c r="AT39" s="4">
        <f>IFERROR(VLOOKUP($A39,Round43[],5,FALSE), 0)</f>
        <v>0</v>
      </c>
      <c r="AU39" s="4">
        <f>IFERROR(VLOOKUP($A39,Round44[],5,FALSE), 0)</f>
        <v>0</v>
      </c>
      <c r="AV39" s="4">
        <f>IFERROR(VLOOKUP($A39,Round45[],5,FALSE), 0)</f>
        <v>0</v>
      </c>
      <c r="AW39" s="4">
        <f>IFERROR(VLOOKUP($A39,Round46[],5,FALSE), 0)</f>
        <v>0</v>
      </c>
      <c r="AX39" s="4">
        <f>IFERROR(VLOOKUP($A39,Round47[],5,FALSE), 0)</f>
        <v>0</v>
      </c>
      <c r="AY39" s="4">
        <f>IFERROR(VLOOKUP($A39,Round48[],5,FALSE), 0)</f>
        <v>0</v>
      </c>
      <c r="AZ39" s="4">
        <f>IFERROR(VLOOKUP($A39,Round49[],5,FALSE), 0)</f>
        <v>0</v>
      </c>
      <c r="BA39" s="4">
        <f>IFERROR(VLOOKUP($A39,Round50[],5,FALSE), 0)</f>
        <v>0</v>
      </c>
      <c r="BB39" s="4">
        <f>IFERROR(VLOOKUP($A39,Round51[],5,FALSE), 0)</f>
        <v>0</v>
      </c>
      <c r="BC39" s="4">
        <f>IFERROR(VLOOKUP($A39,Round52[],5,FALSE), 0)</f>
        <v>0</v>
      </c>
      <c r="BD39" s="4">
        <f>IFERROR(VLOOKUP($A39,Round53[],5,FALSE), 0)</f>
        <v>0</v>
      </c>
      <c r="BE39" s="4">
        <f>IFERROR(VLOOKUP($A39,Round54[],5,FALSE), 0)</f>
        <v>0</v>
      </c>
      <c r="BF39" s="4">
        <f>IFERROR(VLOOKUP($A39,Round55[],5,FALSE), 0)</f>
        <v>0</v>
      </c>
      <c r="BG39" s="4">
        <f>IFERROR(VLOOKUP($A39,Round56[],5,FALSE), 0)</f>
        <v>0</v>
      </c>
      <c r="BH39" s="4">
        <f>IFERROR(VLOOKUP($A39,Round57[],5,FALSE), 0)</f>
        <v>0</v>
      </c>
      <c r="BI39" s="4">
        <f>IFERROR(VLOOKUP($A39,Round58[],5,FALSE), 0)</f>
        <v>0</v>
      </c>
      <c r="BJ39" s="4">
        <f>IFERROR(VLOOKUP($A39,Round59[],5,FALSE), 0)</f>
        <v>0</v>
      </c>
      <c r="BK39" s="4">
        <f>IFERROR(VLOOKUP($A39,Round60[],5,FALSE), 0)</f>
        <v>0</v>
      </c>
    </row>
    <row r="40" spans="1:63" ht="22.5">
      <c r="A40" s="1">
        <v>13267</v>
      </c>
      <c r="B40" s="5" t="s">
        <v>101</v>
      </c>
      <c r="C40" s="7">
        <f xml:space="preserve"> SUM(TotalPoints[[#This Row],[دور 1]:[دور 60]])</f>
        <v>10</v>
      </c>
      <c r="D40" s="4">
        <f>IFERROR(VLOOKUP($A40,Round01[],5,FALSE), 0)</f>
        <v>2</v>
      </c>
      <c r="E40" s="4">
        <f>IFERROR(VLOOKUP($A40,Round02[],5,FALSE), 0)</f>
        <v>0</v>
      </c>
      <c r="F40" s="4">
        <f>IFERROR(VLOOKUP($A40,Round03[],5,FALSE), 0)</f>
        <v>1</v>
      </c>
      <c r="G40" s="4">
        <f>IFERROR(VLOOKUP($A40,Round04[],5,FALSE), 0)</f>
        <v>4</v>
      </c>
      <c r="H40" s="4">
        <f>IFERROR(VLOOKUP($A40,Round05[],5,FALSE), 0)</f>
        <v>1</v>
      </c>
      <c r="I40" s="4">
        <f>IFERROR(VLOOKUP($A40,Round06[],5,FALSE), 0)</f>
        <v>1</v>
      </c>
      <c r="J40" s="4">
        <f>IFERROR(VLOOKUP($A40,Round07[],5,FALSE), 0)</f>
        <v>1</v>
      </c>
      <c r="K40" s="4">
        <f>IFERROR(VLOOKUP($A40,Round08[],5,FALSE), 0)</f>
        <v>0</v>
      </c>
      <c r="L40" s="4">
        <f>IFERROR(VLOOKUP($A40,Round09[],5,FALSE), 0)</f>
        <v>0</v>
      </c>
      <c r="M40" s="4">
        <f>IFERROR(VLOOKUP($A40,Round10[],5,FALSE), 0)</f>
        <v>0</v>
      </c>
      <c r="N40" s="4">
        <f>IFERROR(VLOOKUP($A40,Round11[],5,FALSE), 0)</f>
        <v>0</v>
      </c>
      <c r="O40" s="4">
        <f>IFERROR(VLOOKUP($A40,Round12[],5,FALSE), 0)</f>
        <v>0</v>
      </c>
      <c r="P40" s="4">
        <f>IFERROR(VLOOKUP($A40,Round13[],5,FALSE), 0)</f>
        <v>0</v>
      </c>
      <c r="Q40" s="4">
        <f>IFERROR(VLOOKUP($A40,Round14[],5,FALSE), 0)</f>
        <v>0</v>
      </c>
      <c r="R40" s="4">
        <f>IFERROR(VLOOKUP($A40,Round15[],5,FALSE), 0)</f>
        <v>0</v>
      </c>
      <c r="S40" s="4">
        <f>IFERROR(VLOOKUP($A40,Round16[],5,FALSE), 0)</f>
        <v>0</v>
      </c>
      <c r="T40" s="4">
        <f>IFERROR(VLOOKUP($A40,Round17[],5,FALSE), 0)</f>
        <v>0</v>
      </c>
      <c r="U40" s="4">
        <f>IFERROR(VLOOKUP($A40,Round18[],5,FALSE), 0)</f>
        <v>0</v>
      </c>
      <c r="V40" s="4">
        <f>IFERROR(VLOOKUP($A40,Round19[],5,FALSE), 0)</f>
        <v>0</v>
      </c>
      <c r="W40" s="4">
        <f>IFERROR(VLOOKUP($A40,Round20[],5,FALSE), 0)</f>
        <v>0</v>
      </c>
      <c r="X40" s="4">
        <f>IFERROR(VLOOKUP($A40,Round21[],5,FALSE), 0)</f>
        <v>0</v>
      </c>
      <c r="Y40" s="4">
        <f>IFERROR(VLOOKUP($A40,Round22[],5,FALSE), 0)</f>
        <v>0</v>
      </c>
      <c r="Z40" s="4">
        <f>IFERROR(VLOOKUP($A40,Round23[],5,FALSE), 0)</f>
        <v>0</v>
      </c>
      <c r="AA40" s="4">
        <f>IFERROR(VLOOKUP($A40,Round24[],5,FALSE), 0)</f>
        <v>0</v>
      </c>
      <c r="AB40" s="4">
        <f>IFERROR(VLOOKUP($A40,Round25[],5,FALSE), 0)</f>
        <v>0</v>
      </c>
      <c r="AC40" s="4">
        <f>IFERROR(VLOOKUP($A40,Round26[],5,FALSE), 0)</f>
        <v>0</v>
      </c>
      <c r="AD40" s="4">
        <f>IFERROR(VLOOKUP($A40,Round27[],5,FALSE), 0)</f>
        <v>0</v>
      </c>
      <c r="AE40" s="4">
        <f>IFERROR(VLOOKUP($A40,Round28[],5,FALSE), 0)</f>
        <v>0</v>
      </c>
      <c r="AF40" s="4">
        <f>IFERROR(VLOOKUP($A40,Round29[],5,FALSE), 0)</f>
        <v>0</v>
      </c>
      <c r="AG40" s="4">
        <f>IFERROR(VLOOKUP($A40,Round30[],5,FALSE), 0)</f>
        <v>0</v>
      </c>
      <c r="AH40" s="4">
        <f>IFERROR(VLOOKUP($A40,Round31[],5,FALSE), 0)</f>
        <v>0</v>
      </c>
      <c r="AI40" s="4">
        <f>IFERROR(VLOOKUP($A40,Round32[],5,FALSE), 0)</f>
        <v>0</v>
      </c>
      <c r="AJ40" s="4">
        <f>IFERROR(VLOOKUP($A40,Round33[],5,FALSE), 0)</f>
        <v>0</v>
      </c>
      <c r="AK40" s="4">
        <f>IFERROR(VLOOKUP($A40,Round34[],5,FALSE), 0)</f>
        <v>0</v>
      </c>
      <c r="AL40" s="4">
        <f>IFERROR(VLOOKUP($A40,Round35[],5,FALSE), 0)</f>
        <v>0</v>
      </c>
      <c r="AM40" s="4">
        <f>IFERROR(VLOOKUP($A40,Round36[],5,FALSE), 0)</f>
        <v>0</v>
      </c>
      <c r="AN40" s="4">
        <f>IFERROR(VLOOKUP($A40,Round37[],5,FALSE), 0)</f>
        <v>0</v>
      </c>
      <c r="AO40" s="4">
        <f>IFERROR(VLOOKUP($A40,Round38[],5,FALSE), 0)</f>
        <v>0</v>
      </c>
      <c r="AP40" s="4">
        <f>IFERROR(VLOOKUP($A40,Round39[],5,FALSE), 0)</f>
        <v>0</v>
      </c>
      <c r="AQ40" s="4">
        <f>IFERROR(VLOOKUP($A40,Round40[],5,FALSE), 0)</f>
        <v>0</v>
      </c>
      <c r="AR40" s="4">
        <f>IFERROR(VLOOKUP($A40,Round41[],5,FALSE), 0)</f>
        <v>0</v>
      </c>
      <c r="AS40" s="4">
        <f>IFERROR(VLOOKUP($A40,Round42[],5,FALSE), 0)</f>
        <v>0</v>
      </c>
      <c r="AT40" s="4">
        <f>IFERROR(VLOOKUP($A40,Round43[],5,FALSE), 0)</f>
        <v>0</v>
      </c>
      <c r="AU40" s="4">
        <f>IFERROR(VLOOKUP($A40,Round44[],5,FALSE), 0)</f>
        <v>0</v>
      </c>
      <c r="AV40" s="4">
        <f>IFERROR(VLOOKUP($A40,Round45[],5,FALSE), 0)</f>
        <v>0</v>
      </c>
      <c r="AW40" s="4">
        <f>IFERROR(VLOOKUP($A40,Round46[],5,FALSE), 0)</f>
        <v>0</v>
      </c>
      <c r="AX40" s="4">
        <f>IFERROR(VLOOKUP($A40,Round47[],5,FALSE), 0)</f>
        <v>0</v>
      </c>
      <c r="AY40" s="4">
        <f>IFERROR(VLOOKUP($A40,Round48[],5,FALSE), 0)</f>
        <v>0</v>
      </c>
      <c r="AZ40" s="4">
        <f>IFERROR(VLOOKUP($A40,Round49[],5,FALSE), 0)</f>
        <v>0</v>
      </c>
      <c r="BA40" s="4">
        <f>IFERROR(VLOOKUP($A40,Round50[],5,FALSE), 0)</f>
        <v>0</v>
      </c>
      <c r="BB40" s="4">
        <f>IFERROR(VLOOKUP($A40,Round51[],5,FALSE), 0)</f>
        <v>0</v>
      </c>
      <c r="BC40" s="4">
        <f>IFERROR(VLOOKUP($A40,Round52[],5,FALSE), 0)</f>
        <v>0</v>
      </c>
      <c r="BD40" s="4">
        <f>IFERROR(VLOOKUP($A40,Round53[],5,FALSE), 0)</f>
        <v>0</v>
      </c>
      <c r="BE40" s="4">
        <f>IFERROR(VLOOKUP($A40,Round54[],5,FALSE), 0)</f>
        <v>0</v>
      </c>
      <c r="BF40" s="4">
        <f>IFERROR(VLOOKUP($A40,Round55[],5,FALSE), 0)</f>
        <v>0</v>
      </c>
      <c r="BG40" s="4">
        <f>IFERROR(VLOOKUP($A40,Round56[],5,FALSE), 0)</f>
        <v>0</v>
      </c>
      <c r="BH40" s="4">
        <f>IFERROR(VLOOKUP($A40,Round57[],5,FALSE), 0)</f>
        <v>0</v>
      </c>
      <c r="BI40" s="4">
        <f>IFERROR(VLOOKUP($A40,Round58[],5,FALSE), 0)</f>
        <v>0</v>
      </c>
      <c r="BJ40" s="4">
        <f>IFERROR(VLOOKUP($A40,Round59[],5,FALSE), 0)</f>
        <v>0</v>
      </c>
      <c r="BK40" s="4">
        <f>IFERROR(VLOOKUP($A40,Round60[],5,FALSE), 0)</f>
        <v>0</v>
      </c>
    </row>
    <row r="41" spans="1:63" ht="22.5">
      <c r="A41" s="1">
        <v>7408</v>
      </c>
      <c r="B41" s="5" t="s">
        <v>148</v>
      </c>
      <c r="C41" s="7">
        <f xml:space="preserve"> SUM(TotalPoints[[#This Row],[دور 1]:[دور 60]])</f>
        <v>10</v>
      </c>
      <c r="D41" s="4">
        <f>IFERROR(VLOOKUP($A41,Round01[],5,FALSE), 0)</f>
        <v>5</v>
      </c>
      <c r="E41" s="4">
        <f>IFERROR(VLOOKUP($A41,Round02[],5,FALSE), 0)</f>
        <v>0</v>
      </c>
      <c r="F41" s="4">
        <f>IFERROR(VLOOKUP($A41,Round03[],5,FALSE), 0)</f>
        <v>0</v>
      </c>
      <c r="G41" s="4">
        <f>IFERROR(VLOOKUP($A41,Round04[],5,FALSE), 0)</f>
        <v>3</v>
      </c>
      <c r="H41" s="4">
        <f>IFERROR(VLOOKUP($A41,Round05[],5,FALSE), 0)</f>
        <v>2</v>
      </c>
      <c r="I41" s="4">
        <f>IFERROR(VLOOKUP($A41,Round06[],5,FALSE), 0)</f>
        <v>0</v>
      </c>
      <c r="J41" s="4">
        <f>IFERROR(VLOOKUP($A41,Round07[],5,FALSE), 0)</f>
        <v>0</v>
      </c>
      <c r="K41" s="4">
        <f>IFERROR(VLOOKUP($A41,Round08[],5,FALSE), 0)</f>
        <v>0</v>
      </c>
      <c r="L41" s="4">
        <f>IFERROR(VLOOKUP($A41,Round09[],5,FALSE), 0)</f>
        <v>0</v>
      </c>
      <c r="M41" s="4">
        <f>IFERROR(VLOOKUP($A41,Round10[],5,FALSE), 0)</f>
        <v>0</v>
      </c>
      <c r="N41" s="4">
        <f>IFERROR(VLOOKUP($A41,Round11[],5,FALSE), 0)</f>
        <v>0</v>
      </c>
      <c r="O41" s="4">
        <f>IFERROR(VLOOKUP($A41,Round12[],5,FALSE), 0)</f>
        <v>0</v>
      </c>
      <c r="P41" s="4">
        <f>IFERROR(VLOOKUP($A41,Round13[],5,FALSE), 0)</f>
        <v>0</v>
      </c>
      <c r="Q41" s="4">
        <f>IFERROR(VLOOKUP($A41,Round14[],5,FALSE), 0)</f>
        <v>0</v>
      </c>
      <c r="R41" s="4">
        <f>IFERROR(VLOOKUP($A41,Round15[],5,FALSE), 0)</f>
        <v>0</v>
      </c>
      <c r="S41" s="4">
        <f>IFERROR(VLOOKUP($A41,Round16[],5,FALSE), 0)</f>
        <v>0</v>
      </c>
      <c r="T41" s="4">
        <f>IFERROR(VLOOKUP($A41,Round17[],5,FALSE), 0)</f>
        <v>0</v>
      </c>
      <c r="U41" s="4">
        <f>IFERROR(VLOOKUP($A41,Round18[],5,FALSE), 0)</f>
        <v>0</v>
      </c>
      <c r="V41" s="4">
        <f>IFERROR(VLOOKUP($A41,Round19[],5,FALSE), 0)</f>
        <v>0</v>
      </c>
      <c r="W41" s="4">
        <f>IFERROR(VLOOKUP($A41,Round20[],5,FALSE), 0)</f>
        <v>0</v>
      </c>
      <c r="X41" s="4">
        <f>IFERROR(VLOOKUP($A41,Round21[],5,FALSE), 0)</f>
        <v>0</v>
      </c>
      <c r="Y41" s="4">
        <f>IFERROR(VLOOKUP($A41,Round22[],5,FALSE), 0)</f>
        <v>0</v>
      </c>
      <c r="Z41" s="4">
        <f>IFERROR(VLOOKUP($A41,Round23[],5,FALSE), 0)</f>
        <v>0</v>
      </c>
      <c r="AA41" s="4">
        <f>IFERROR(VLOOKUP($A41,Round24[],5,FALSE), 0)</f>
        <v>0</v>
      </c>
      <c r="AB41" s="4">
        <f>IFERROR(VLOOKUP($A41,Round25[],5,FALSE), 0)</f>
        <v>0</v>
      </c>
      <c r="AC41" s="4">
        <f>IFERROR(VLOOKUP($A41,Round26[],5,FALSE), 0)</f>
        <v>0</v>
      </c>
      <c r="AD41" s="4">
        <f>IFERROR(VLOOKUP($A41,Round27[],5,FALSE), 0)</f>
        <v>0</v>
      </c>
      <c r="AE41" s="4">
        <f>IFERROR(VLOOKUP($A41,Round28[],5,FALSE), 0)</f>
        <v>0</v>
      </c>
      <c r="AF41" s="4">
        <f>IFERROR(VLOOKUP($A41,Round29[],5,FALSE), 0)</f>
        <v>0</v>
      </c>
      <c r="AG41" s="4">
        <f>IFERROR(VLOOKUP($A41,Round30[],5,FALSE), 0)</f>
        <v>0</v>
      </c>
      <c r="AH41" s="4">
        <f>IFERROR(VLOOKUP($A41,Round31[],5,FALSE), 0)</f>
        <v>0</v>
      </c>
      <c r="AI41" s="4">
        <f>IFERROR(VLOOKUP($A41,Round32[],5,FALSE), 0)</f>
        <v>0</v>
      </c>
      <c r="AJ41" s="4">
        <f>IFERROR(VLOOKUP($A41,Round33[],5,FALSE), 0)</f>
        <v>0</v>
      </c>
      <c r="AK41" s="4">
        <f>IFERROR(VLOOKUP($A41,Round34[],5,FALSE), 0)</f>
        <v>0</v>
      </c>
      <c r="AL41" s="4">
        <f>IFERROR(VLOOKUP($A41,Round35[],5,FALSE), 0)</f>
        <v>0</v>
      </c>
      <c r="AM41" s="4">
        <f>IFERROR(VLOOKUP($A41,Round36[],5,FALSE), 0)</f>
        <v>0</v>
      </c>
      <c r="AN41" s="4">
        <f>IFERROR(VLOOKUP($A41,Round37[],5,FALSE), 0)</f>
        <v>0</v>
      </c>
      <c r="AO41" s="4">
        <f>IFERROR(VLOOKUP($A41,Round38[],5,FALSE), 0)</f>
        <v>0</v>
      </c>
      <c r="AP41" s="4">
        <f>IFERROR(VLOOKUP($A41,Round39[],5,FALSE), 0)</f>
        <v>0</v>
      </c>
      <c r="AQ41" s="4">
        <f>IFERROR(VLOOKUP($A41,Round40[],5,FALSE), 0)</f>
        <v>0</v>
      </c>
      <c r="AR41" s="4">
        <f>IFERROR(VLOOKUP($A41,Round41[],5,FALSE), 0)</f>
        <v>0</v>
      </c>
      <c r="AS41" s="4">
        <f>IFERROR(VLOOKUP($A41,Round42[],5,FALSE), 0)</f>
        <v>0</v>
      </c>
      <c r="AT41" s="4">
        <f>IFERROR(VLOOKUP($A41,Round43[],5,FALSE), 0)</f>
        <v>0</v>
      </c>
      <c r="AU41" s="4">
        <f>IFERROR(VLOOKUP($A41,Round44[],5,FALSE), 0)</f>
        <v>0</v>
      </c>
      <c r="AV41" s="4">
        <f>IFERROR(VLOOKUP($A41,Round45[],5,FALSE), 0)</f>
        <v>0</v>
      </c>
      <c r="AW41" s="4">
        <f>IFERROR(VLOOKUP($A41,Round46[],5,FALSE), 0)</f>
        <v>0</v>
      </c>
      <c r="AX41" s="4">
        <f>IFERROR(VLOOKUP($A41,Round47[],5,FALSE), 0)</f>
        <v>0</v>
      </c>
      <c r="AY41" s="4">
        <f>IFERROR(VLOOKUP($A41,Round48[],5,FALSE), 0)</f>
        <v>0</v>
      </c>
      <c r="AZ41" s="4">
        <f>IFERROR(VLOOKUP($A41,Round49[],5,FALSE), 0)</f>
        <v>0</v>
      </c>
      <c r="BA41" s="4">
        <f>IFERROR(VLOOKUP($A41,Round50[],5,FALSE), 0)</f>
        <v>0</v>
      </c>
      <c r="BB41" s="4">
        <f>IFERROR(VLOOKUP($A41,Round51[],5,FALSE), 0)</f>
        <v>0</v>
      </c>
      <c r="BC41" s="4">
        <f>IFERROR(VLOOKUP($A41,Round52[],5,FALSE), 0)</f>
        <v>0</v>
      </c>
      <c r="BD41" s="4">
        <f>IFERROR(VLOOKUP($A41,Round53[],5,FALSE), 0)</f>
        <v>0</v>
      </c>
      <c r="BE41" s="4">
        <f>IFERROR(VLOOKUP($A41,Round54[],5,FALSE), 0)</f>
        <v>0</v>
      </c>
      <c r="BF41" s="4">
        <f>IFERROR(VLOOKUP($A41,Round55[],5,FALSE), 0)</f>
        <v>0</v>
      </c>
      <c r="BG41" s="4">
        <f>IFERROR(VLOOKUP($A41,Round56[],5,FALSE), 0)</f>
        <v>0</v>
      </c>
      <c r="BH41" s="4">
        <f>IFERROR(VLOOKUP($A41,Round57[],5,FALSE), 0)</f>
        <v>0</v>
      </c>
      <c r="BI41" s="4">
        <f>IFERROR(VLOOKUP($A41,Round58[],5,FALSE), 0)</f>
        <v>0</v>
      </c>
      <c r="BJ41" s="4">
        <f>IFERROR(VLOOKUP($A41,Round59[],5,FALSE), 0)</f>
        <v>0</v>
      </c>
      <c r="BK41" s="4">
        <f>IFERROR(VLOOKUP($A41,Round60[],5,FALSE), 0)</f>
        <v>0</v>
      </c>
    </row>
    <row r="42" spans="1:63">
      <c r="A42" s="10">
        <v>29687</v>
      </c>
      <c r="B42" s="12" t="s">
        <v>225</v>
      </c>
      <c r="C42" s="11">
        <f xml:space="preserve"> SUM(TotalPoints[[#This Row],[دور 1]:[دور 60]])</f>
        <v>9</v>
      </c>
      <c r="D42" s="13">
        <f>IFERROR(VLOOKUP($A42,Round01[],5,FALSE), 0)</f>
        <v>0</v>
      </c>
      <c r="E42" s="13">
        <f>IFERROR(VLOOKUP($A42,Round02[],5,FALSE), 0)</f>
        <v>0</v>
      </c>
      <c r="F42" s="13">
        <f>IFERROR(VLOOKUP($A42,Round03[],5,FALSE), 0)</f>
        <v>0</v>
      </c>
      <c r="G42" s="13">
        <f>IFERROR(VLOOKUP($A42,Round04[],5,FALSE), 0)</f>
        <v>0</v>
      </c>
      <c r="H42" s="13">
        <f>IFERROR(VLOOKUP($A42,Round05[],5,FALSE), 0)</f>
        <v>0</v>
      </c>
      <c r="I42" s="13">
        <f>IFERROR(VLOOKUP($A42,Round06[],5,FALSE), 0)</f>
        <v>3</v>
      </c>
      <c r="J42" s="13">
        <f>IFERROR(VLOOKUP($A42,Round07[],5,FALSE), 0)</f>
        <v>3</v>
      </c>
      <c r="K42" s="13">
        <f>IFERROR(VLOOKUP($A42,Round08[],5,FALSE), 0)</f>
        <v>3</v>
      </c>
      <c r="L42" s="13">
        <f>IFERROR(VLOOKUP($A42,Round09[],5,FALSE), 0)</f>
        <v>0</v>
      </c>
      <c r="M42" s="13">
        <f>IFERROR(VLOOKUP($A42,Round10[],5,FALSE), 0)</f>
        <v>0</v>
      </c>
      <c r="N42" s="13">
        <f>IFERROR(VLOOKUP($A42,Round11[],5,FALSE), 0)</f>
        <v>0</v>
      </c>
      <c r="O42" s="13">
        <f>IFERROR(VLOOKUP($A42,Round12[],5,FALSE), 0)</f>
        <v>0</v>
      </c>
      <c r="P42" s="13">
        <f>IFERROR(VLOOKUP($A42,Round13[],5,FALSE), 0)</f>
        <v>0</v>
      </c>
      <c r="Q42" s="13">
        <f>IFERROR(VLOOKUP($A42,Round14[],5,FALSE), 0)</f>
        <v>0</v>
      </c>
      <c r="R42" s="13">
        <f>IFERROR(VLOOKUP($A42,Round15[],5,FALSE), 0)</f>
        <v>0</v>
      </c>
      <c r="S42" s="13">
        <f>IFERROR(VLOOKUP($A42,Round16[],5,FALSE), 0)</f>
        <v>0</v>
      </c>
      <c r="T42" s="13">
        <f>IFERROR(VLOOKUP($A42,Round17[],5,FALSE), 0)</f>
        <v>0</v>
      </c>
      <c r="U42" s="13">
        <f>IFERROR(VLOOKUP($A42,Round18[],5,FALSE), 0)</f>
        <v>0</v>
      </c>
      <c r="V42" s="13">
        <f>IFERROR(VLOOKUP($A42,Round19[],5,FALSE), 0)</f>
        <v>0</v>
      </c>
      <c r="W42" s="13">
        <f>IFERROR(VLOOKUP($A42,Round20[],5,FALSE), 0)</f>
        <v>0</v>
      </c>
      <c r="X42" s="13">
        <f>IFERROR(VLOOKUP($A42,Round21[],5,FALSE), 0)</f>
        <v>0</v>
      </c>
      <c r="Y42" s="13">
        <f>IFERROR(VLOOKUP($A42,Round22[],5,FALSE), 0)</f>
        <v>0</v>
      </c>
      <c r="Z42" s="13">
        <f>IFERROR(VLOOKUP($A42,Round23[],5,FALSE), 0)</f>
        <v>0</v>
      </c>
      <c r="AA42" s="13">
        <f>IFERROR(VLOOKUP($A42,Round24[],5,FALSE), 0)</f>
        <v>0</v>
      </c>
      <c r="AB42" s="13">
        <f>IFERROR(VLOOKUP($A42,Round25[],5,FALSE), 0)</f>
        <v>0</v>
      </c>
      <c r="AC42" s="13">
        <f>IFERROR(VLOOKUP($A42,Round26[],5,FALSE), 0)</f>
        <v>0</v>
      </c>
      <c r="AD42" s="13">
        <f>IFERROR(VLOOKUP($A42,Round27[],5,FALSE), 0)</f>
        <v>0</v>
      </c>
      <c r="AE42" s="13">
        <f>IFERROR(VLOOKUP($A42,Round28[],5,FALSE), 0)</f>
        <v>0</v>
      </c>
      <c r="AF42" s="13">
        <f>IFERROR(VLOOKUP($A42,Round29[],5,FALSE), 0)</f>
        <v>0</v>
      </c>
      <c r="AG42" s="13">
        <f>IFERROR(VLOOKUP($A42,Round30[],5,FALSE), 0)</f>
        <v>0</v>
      </c>
      <c r="AH42" s="13">
        <f>IFERROR(VLOOKUP($A42,Round31[],5,FALSE), 0)</f>
        <v>0</v>
      </c>
      <c r="AI42" s="13">
        <f>IFERROR(VLOOKUP($A42,Round32[],5,FALSE), 0)</f>
        <v>0</v>
      </c>
      <c r="AJ42" s="13">
        <f>IFERROR(VLOOKUP($A42,Round33[],5,FALSE), 0)</f>
        <v>0</v>
      </c>
      <c r="AK42" s="13">
        <f>IFERROR(VLOOKUP($A42,Round34[],5,FALSE), 0)</f>
        <v>0</v>
      </c>
      <c r="AL42" s="13">
        <f>IFERROR(VLOOKUP($A42,Round35[],5,FALSE), 0)</f>
        <v>0</v>
      </c>
      <c r="AM42" s="13">
        <f>IFERROR(VLOOKUP($A42,Round36[],5,FALSE), 0)</f>
        <v>0</v>
      </c>
      <c r="AN42" s="13">
        <f>IFERROR(VLOOKUP($A42,Round37[],5,FALSE), 0)</f>
        <v>0</v>
      </c>
      <c r="AO42" s="13">
        <f>IFERROR(VLOOKUP($A42,Round38[],5,FALSE), 0)</f>
        <v>0</v>
      </c>
      <c r="AP42" s="13">
        <f>IFERROR(VLOOKUP($A42,Round39[],5,FALSE), 0)</f>
        <v>0</v>
      </c>
      <c r="AQ42" s="13">
        <f>IFERROR(VLOOKUP($A42,Round40[],5,FALSE), 0)</f>
        <v>0</v>
      </c>
      <c r="AR42" s="13">
        <f>IFERROR(VLOOKUP($A42,Round41[],5,FALSE), 0)</f>
        <v>0</v>
      </c>
      <c r="AS42" s="13">
        <f>IFERROR(VLOOKUP($A42,Round42[],5,FALSE), 0)</f>
        <v>0</v>
      </c>
      <c r="AT42" s="13">
        <f>IFERROR(VLOOKUP($A42,Round43[],5,FALSE), 0)</f>
        <v>0</v>
      </c>
      <c r="AU42" s="13">
        <f>IFERROR(VLOOKUP($A42,Round44[],5,FALSE), 0)</f>
        <v>0</v>
      </c>
      <c r="AV42" s="13">
        <f>IFERROR(VLOOKUP($A42,Round45[],5,FALSE), 0)</f>
        <v>0</v>
      </c>
      <c r="AW42" s="13">
        <f>IFERROR(VLOOKUP($A42,Round46[],5,FALSE), 0)</f>
        <v>0</v>
      </c>
      <c r="AX42" s="13">
        <f>IFERROR(VLOOKUP($A42,Round47[],5,FALSE), 0)</f>
        <v>0</v>
      </c>
      <c r="AY42" s="13">
        <f>IFERROR(VLOOKUP($A42,Round48[],5,FALSE), 0)</f>
        <v>0</v>
      </c>
      <c r="AZ42" s="13">
        <f>IFERROR(VLOOKUP($A42,Round49[],5,FALSE), 0)</f>
        <v>0</v>
      </c>
      <c r="BA42" s="13">
        <f>IFERROR(VLOOKUP($A42,Round50[],5,FALSE), 0)</f>
        <v>0</v>
      </c>
      <c r="BB42" s="13">
        <f>IFERROR(VLOOKUP($A42,Round51[],5,FALSE), 0)</f>
        <v>0</v>
      </c>
      <c r="BC42" s="13">
        <f>IFERROR(VLOOKUP($A42,Round52[],5,FALSE), 0)</f>
        <v>0</v>
      </c>
      <c r="BD42" s="13">
        <f>IFERROR(VLOOKUP($A42,Round53[],5,FALSE), 0)</f>
        <v>0</v>
      </c>
      <c r="BE42" s="13">
        <f>IFERROR(VLOOKUP($A42,Round54[],5,FALSE), 0)</f>
        <v>0</v>
      </c>
      <c r="BF42" s="13">
        <f>IFERROR(VLOOKUP($A42,Round55[],5,FALSE), 0)</f>
        <v>0</v>
      </c>
      <c r="BG42" s="13">
        <f>IFERROR(VLOOKUP($A42,Round56[],5,FALSE), 0)</f>
        <v>0</v>
      </c>
      <c r="BH42" s="13">
        <f>IFERROR(VLOOKUP($A42,Round57[],5,FALSE), 0)</f>
        <v>0</v>
      </c>
      <c r="BI42" s="13">
        <f>IFERROR(VLOOKUP($A42,Round58[],5,FALSE), 0)</f>
        <v>0</v>
      </c>
      <c r="BJ42" s="13">
        <f>IFERROR(VLOOKUP($A42,Round59[],5,FALSE), 0)</f>
        <v>0</v>
      </c>
      <c r="BK42" s="13">
        <f>IFERROR(VLOOKUP($A42,Round60[],5,FALSE), 0)</f>
        <v>0</v>
      </c>
    </row>
    <row r="43" spans="1:63" ht="22.5">
      <c r="A43" s="1">
        <v>29593</v>
      </c>
      <c r="B43" s="5" t="s">
        <v>177</v>
      </c>
      <c r="C43" s="7">
        <f xml:space="preserve"> SUM(TotalPoints[[#This Row],[دور 1]:[دور 60]])</f>
        <v>9</v>
      </c>
      <c r="D43" s="4">
        <f>IFERROR(VLOOKUP($A43,Round01[],5,FALSE), 0)</f>
        <v>0</v>
      </c>
      <c r="E43" s="4">
        <f>IFERROR(VLOOKUP($A43,Round02[],5,FALSE), 0)</f>
        <v>0</v>
      </c>
      <c r="F43" s="4">
        <f>IFERROR(VLOOKUP($A43,Round03[],5,FALSE), 0)</f>
        <v>1</v>
      </c>
      <c r="G43" s="4">
        <f>IFERROR(VLOOKUP($A43,Round04[],5,FALSE), 0)</f>
        <v>3</v>
      </c>
      <c r="H43" s="4">
        <f>IFERROR(VLOOKUP($A43,Round05[],5,FALSE), 0)</f>
        <v>1</v>
      </c>
      <c r="I43" s="4">
        <f>IFERROR(VLOOKUP($A43,Round06[],5,FALSE), 0)</f>
        <v>1</v>
      </c>
      <c r="J43" s="4">
        <f>IFERROR(VLOOKUP($A43,Round07[],5,FALSE), 0)</f>
        <v>0</v>
      </c>
      <c r="K43" s="4">
        <f>IFERROR(VLOOKUP($A43,Round08[],5,FALSE), 0)</f>
        <v>3</v>
      </c>
      <c r="L43" s="4">
        <f>IFERROR(VLOOKUP($A43,Round09[],5,FALSE), 0)</f>
        <v>0</v>
      </c>
      <c r="M43" s="4">
        <f>IFERROR(VLOOKUP($A43,Round10[],5,FALSE), 0)</f>
        <v>0</v>
      </c>
      <c r="N43" s="4">
        <f>IFERROR(VLOOKUP($A43,Round11[],5,FALSE), 0)</f>
        <v>0</v>
      </c>
      <c r="O43" s="4">
        <f>IFERROR(VLOOKUP($A43,Round12[],5,FALSE), 0)</f>
        <v>0</v>
      </c>
      <c r="P43" s="4">
        <f>IFERROR(VLOOKUP($A43,Round13[],5,FALSE), 0)</f>
        <v>0</v>
      </c>
      <c r="Q43" s="4">
        <f>IFERROR(VLOOKUP($A43,Round14[],5,FALSE), 0)</f>
        <v>0</v>
      </c>
      <c r="R43" s="4">
        <f>IFERROR(VLOOKUP($A43,Round15[],5,FALSE), 0)</f>
        <v>0</v>
      </c>
      <c r="S43" s="4">
        <f>IFERROR(VLOOKUP($A43,Round16[],5,FALSE), 0)</f>
        <v>0</v>
      </c>
      <c r="T43" s="4">
        <f>IFERROR(VLOOKUP($A43,Round17[],5,FALSE), 0)</f>
        <v>0</v>
      </c>
      <c r="U43" s="4">
        <f>IFERROR(VLOOKUP($A43,Round18[],5,FALSE), 0)</f>
        <v>0</v>
      </c>
      <c r="V43" s="4">
        <f>IFERROR(VLOOKUP($A43,Round19[],5,FALSE), 0)</f>
        <v>0</v>
      </c>
      <c r="W43" s="4">
        <f>IFERROR(VLOOKUP($A43,Round20[],5,FALSE), 0)</f>
        <v>0</v>
      </c>
      <c r="X43" s="4">
        <f>IFERROR(VLOOKUP($A43,Round21[],5,FALSE), 0)</f>
        <v>0</v>
      </c>
      <c r="Y43" s="4">
        <f>IFERROR(VLOOKUP($A43,Round22[],5,FALSE), 0)</f>
        <v>0</v>
      </c>
      <c r="Z43" s="4">
        <f>IFERROR(VLOOKUP($A43,Round23[],5,FALSE), 0)</f>
        <v>0</v>
      </c>
      <c r="AA43" s="4">
        <f>IFERROR(VLOOKUP($A43,Round24[],5,FALSE), 0)</f>
        <v>0</v>
      </c>
      <c r="AB43" s="4">
        <f>IFERROR(VLOOKUP($A43,Round25[],5,FALSE), 0)</f>
        <v>0</v>
      </c>
      <c r="AC43" s="4">
        <f>IFERROR(VLOOKUP($A43,Round26[],5,FALSE), 0)</f>
        <v>0</v>
      </c>
      <c r="AD43" s="4">
        <f>IFERROR(VLOOKUP($A43,Round27[],5,FALSE), 0)</f>
        <v>0</v>
      </c>
      <c r="AE43" s="4">
        <f>IFERROR(VLOOKUP($A43,Round28[],5,FALSE), 0)</f>
        <v>0</v>
      </c>
      <c r="AF43" s="4">
        <f>IFERROR(VLOOKUP($A43,Round29[],5,FALSE), 0)</f>
        <v>0</v>
      </c>
      <c r="AG43" s="4">
        <f>IFERROR(VLOOKUP($A43,Round30[],5,FALSE), 0)</f>
        <v>0</v>
      </c>
      <c r="AH43" s="4">
        <f>IFERROR(VLOOKUP($A43,Round31[],5,FALSE), 0)</f>
        <v>0</v>
      </c>
      <c r="AI43" s="4">
        <f>IFERROR(VLOOKUP($A43,Round32[],5,FALSE), 0)</f>
        <v>0</v>
      </c>
      <c r="AJ43" s="4">
        <f>IFERROR(VLOOKUP($A43,Round33[],5,FALSE), 0)</f>
        <v>0</v>
      </c>
      <c r="AK43" s="4">
        <f>IFERROR(VLOOKUP($A43,Round34[],5,FALSE), 0)</f>
        <v>0</v>
      </c>
      <c r="AL43" s="4">
        <f>IFERROR(VLOOKUP($A43,Round35[],5,FALSE), 0)</f>
        <v>0</v>
      </c>
      <c r="AM43" s="4">
        <f>IFERROR(VLOOKUP($A43,Round36[],5,FALSE), 0)</f>
        <v>0</v>
      </c>
      <c r="AN43" s="4">
        <f>IFERROR(VLOOKUP($A43,Round37[],5,FALSE), 0)</f>
        <v>0</v>
      </c>
      <c r="AO43" s="4">
        <f>IFERROR(VLOOKUP($A43,Round38[],5,FALSE), 0)</f>
        <v>0</v>
      </c>
      <c r="AP43" s="4">
        <f>IFERROR(VLOOKUP($A43,Round39[],5,FALSE), 0)</f>
        <v>0</v>
      </c>
      <c r="AQ43" s="4">
        <f>IFERROR(VLOOKUP($A43,Round40[],5,FALSE), 0)</f>
        <v>0</v>
      </c>
      <c r="AR43" s="4">
        <f>IFERROR(VLOOKUP($A43,Round41[],5,FALSE), 0)</f>
        <v>0</v>
      </c>
      <c r="AS43" s="4">
        <f>IFERROR(VLOOKUP($A43,Round42[],5,FALSE), 0)</f>
        <v>0</v>
      </c>
      <c r="AT43" s="4">
        <f>IFERROR(VLOOKUP($A43,Round43[],5,FALSE), 0)</f>
        <v>0</v>
      </c>
      <c r="AU43" s="4">
        <f>IFERROR(VLOOKUP($A43,Round44[],5,FALSE), 0)</f>
        <v>0</v>
      </c>
      <c r="AV43" s="4">
        <f>IFERROR(VLOOKUP($A43,Round45[],5,FALSE), 0)</f>
        <v>0</v>
      </c>
      <c r="AW43" s="4">
        <f>IFERROR(VLOOKUP($A43,Round46[],5,FALSE), 0)</f>
        <v>0</v>
      </c>
      <c r="AX43" s="4">
        <f>IFERROR(VLOOKUP($A43,Round47[],5,FALSE), 0)</f>
        <v>0</v>
      </c>
      <c r="AY43" s="4">
        <f>IFERROR(VLOOKUP($A43,Round48[],5,FALSE), 0)</f>
        <v>0</v>
      </c>
      <c r="AZ43" s="4">
        <f>IFERROR(VLOOKUP($A43,Round49[],5,FALSE), 0)</f>
        <v>0</v>
      </c>
      <c r="BA43" s="4">
        <f>IFERROR(VLOOKUP($A43,Round50[],5,FALSE), 0)</f>
        <v>0</v>
      </c>
      <c r="BB43" s="4">
        <f>IFERROR(VLOOKUP($A43,Round51[],5,FALSE), 0)</f>
        <v>0</v>
      </c>
      <c r="BC43" s="4">
        <f>IFERROR(VLOOKUP($A43,Round52[],5,FALSE), 0)</f>
        <v>0</v>
      </c>
      <c r="BD43" s="4">
        <f>IFERROR(VLOOKUP($A43,Round53[],5,FALSE), 0)</f>
        <v>0</v>
      </c>
      <c r="BE43" s="4">
        <f>IFERROR(VLOOKUP($A43,Round54[],5,FALSE), 0)</f>
        <v>0</v>
      </c>
      <c r="BF43" s="4">
        <f>IFERROR(VLOOKUP($A43,Round55[],5,FALSE), 0)</f>
        <v>0</v>
      </c>
      <c r="BG43" s="4">
        <f>IFERROR(VLOOKUP($A43,Round56[],5,FALSE), 0)</f>
        <v>0</v>
      </c>
      <c r="BH43" s="4">
        <f>IFERROR(VLOOKUP($A43,Round57[],5,FALSE), 0)</f>
        <v>0</v>
      </c>
      <c r="BI43" s="4">
        <f>IFERROR(VLOOKUP($A43,Round58[],5,FALSE), 0)</f>
        <v>0</v>
      </c>
      <c r="BJ43" s="4">
        <f>IFERROR(VLOOKUP($A43,Round59[],5,FALSE), 0)</f>
        <v>0</v>
      </c>
      <c r="BK43" s="4">
        <f>IFERROR(VLOOKUP($A43,Round60[],5,FALSE), 0)</f>
        <v>0</v>
      </c>
    </row>
    <row r="44" spans="1:63" ht="22.5">
      <c r="A44" s="1">
        <v>8946</v>
      </c>
      <c r="B44" s="5" t="s">
        <v>107</v>
      </c>
      <c r="C44" s="7">
        <f xml:space="preserve"> SUM(TotalPoints[[#This Row],[دور 1]:[دور 60]])</f>
        <v>9</v>
      </c>
      <c r="D44" s="4">
        <f>IFERROR(VLOOKUP($A44,Round01[],5,FALSE), 0)</f>
        <v>2</v>
      </c>
      <c r="E44" s="4">
        <f>IFERROR(VLOOKUP($A44,Round02[],5,FALSE), 0)</f>
        <v>0</v>
      </c>
      <c r="F44" s="4">
        <f>IFERROR(VLOOKUP($A44,Round03[],5,FALSE), 0)</f>
        <v>1</v>
      </c>
      <c r="G44" s="4">
        <f>IFERROR(VLOOKUP($A44,Round04[],5,FALSE), 0)</f>
        <v>1</v>
      </c>
      <c r="H44" s="4">
        <f>IFERROR(VLOOKUP($A44,Round05[],5,FALSE), 0)</f>
        <v>1</v>
      </c>
      <c r="I44" s="4">
        <f>IFERROR(VLOOKUP($A44,Round06[],5,FALSE), 0)</f>
        <v>2</v>
      </c>
      <c r="J44" s="4">
        <f>IFERROR(VLOOKUP($A44,Round07[],5,FALSE), 0)</f>
        <v>0</v>
      </c>
      <c r="K44" s="4">
        <f>IFERROR(VLOOKUP($A44,Round08[],5,FALSE), 0)</f>
        <v>2</v>
      </c>
      <c r="L44" s="4">
        <f>IFERROR(VLOOKUP($A44,Round09[],5,FALSE), 0)</f>
        <v>0</v>
      </c>
      <c r="M44" s="4">
        <f>IFERROR(VLOOKUP($A44,Round10[],5,FALSE), 0)</f>
        <v>0</v>
      </c>
      <c r="N44" s="4">
        <f>IFERROR(VLOOKUP($A44,Round11[],5,FALSE), 0)</f>
        <v>0</v>
      </c>
      <c r="O44" s="4">
        <f>IFERROR(VLOOKUP($A44,Round12[],5,FALSE), 0)</f>
        <v>0</v>
      </c>
      <c r="P44" s="4">
        <f>IFERROR(VLOOKUP($A44,Round13[],5,FALSE), 0)</f>
        <v>0</v>
      </c>
      <c r="Q44" s="4">
        <f>IFERROR(VLOOKUP($A44,Round14[],5,FALSE), 0)</f>
        <v>0</v>
      </c>
      <c r="R44" s="4">
        <f>IFERROR(VLOOKUP($A44,Round15[],5,FALSE), 0)</f>
        <v>0</v>
      </c>
      <c r="S44" s="4">
        <f>IFERROR(VLOOKUP($A44,Round16[],5,FALSE), 0)</f>
        <v>0</v>
      </c>
      <c r="T44" s="4">
        <f>IFERROR(VLOOKUP($A44,Round17[],5,FALSE), 0)</f>
        <v>0</v>
      </c>
      <c r="U44" s="4">
        <f>IFERROR(VLOOKUP($A44,Round18[],5,FALSE), 0)</f>
        <v>0</v>
      </c>
      <c r="V44" s="4">
        <f>IFERROR(VLOOKUP($A44,Round19[],5,FALSE), 0)</f>
        <v>0</v>
      </c>
      <c r="W44" s="4">
        <f>IFERROR(VLOOKUP($A44,Round20[],5,FALSE), 0)</f>
        <v>0</v>
      </c>
      <c r="X44" s="4">
        <f>IFERROR(VLOOKUP($A44,Round21[],5,FALSE), 0)</f>
        <v>0</v>
      </c>
      <c r="Y44" s="4">
        <f>IFERROR(VLOOKUP($A44,Round22[],5,FALSE), 0)</f>
        <v>0</v>
      </c>
      <c r="Z44" s="4">
        <f>IFERROR(VLOOKUP($A44,Round23[],5,FALSE), 0)</f>
        <v>0</v>
      </c>
      <c r="AA44" s="4">
        <f>IFERROR(VLOOKUP($A44,Round24[],5,FALSE), 0)</f>
        <v>0</v>
      </c>
      <c r="AB44" s="4">
        <f>IFERROR(VLOOKUP($A44,Round25[],5,FALSE), 0)</f>
        <v>0</v>
      </c>
      <c r="AC44" s="4">
        <f>IFERROR(VLOOKUP($A44,Round26[],5,FALSE), 0)</f>
        <v>0</v>
      </c>
      <c r="AD44" s="4">
        <f>IFERROR(VLOOKUP($A44,Round27[],5,FALSE), 0)</f>
        <v>0</v>
      </c>
      <c r="AE44" s="4">
        <f>IFERROR(VLOOKUP($A44,Round28[],5,FALSE), 0)</f>
        <v>0</v>
      </c>
      <c r="AF44" s="4">
        <f>IFERROR(VLOOKUP($A44,Round29[],5,FALSE), 0)</f>
        <v>0</v>
      </c>
      <c r="AG44" s="4">
        <f>IFERROR(VLOOKUP($A44,Round30[],5,FALSE), 0)</f>
        <v>0</v>
      </c>
      <c r="AH44" s="4">
        <f>IFERROR(VLOOKUP($A44,Round31[],5,FALSE), 0)</f>
        <v>0</v>
      </c>
      <c r="AI44" s="4">
        <f>IFERROR(VLOOKUP($A44,Round32[],5,FALSE), 0)</f>
        <v>0</v>
      </c>
      <c r="AJ44" s="4">
        <f>IFERROR(VLOOKUP($A44,Round33[],5,FALSE), 0)</f>
        <v>0</v>
      </c>
      <c r="AK44" s="4">
        <f>IFERROR(VLOOKUP($A44,Round34[],5,FALSE), 0)</f>
        <v>0</v>
      </c>
      <c r="AL44" s="4">
        <f>IFERROR(VLOOKUP($A44,Round35[],5,FALSE), 0)</f>
        <v>0</v>
      </c>
      <c r="AM44" s="4">
        <f>IFERROR(VLOOKUP($A44,Round36[],5,FALSE), 0)</f>
        <v>0</v>
      </c>
      <c r="AN44" s="4">
        <f>IFERROR(VLOOKUP($A44,Round37[],5,FALSE), 0)</f>
        <v>0</v>
      </c>
      <c r="AO44" s="4">
        <f>IFERROR(VLOOKUP($A44,Round38[],5,FALSE), 0)</f>
        <v>0</v>
      </c>
      <c r="AP44" s="4">
        <f>IFERROR(VLOOKUP($A44,Round39[],5,FALSE), 0)</f>
        <v>0</v>
      </c>
      <c r="AQ44" s="4">
        <f>IFERROR(VLOOKUP($A44,Round40[],5,FALSE), 0)</f>
        <v>0</v>
      </c>
      <c r="AR44" s="4">
        <f>IFERROR(VLOOKUP($A44,Round41[],5,FALSE), 0)</f>
        <v>0</v>
      </c>
      <c r="AS44" s="4">
        <f>IFERROR(VLOOKUP($A44,Round42[],5,FALSE), 0)</f>
        <v>0</v>
      </c>
      <c r="AT44" s="4">
        <f>IFERROR(VLOOKUP($A44,Round43[],5,FALSE), 0)</f>
        <v>0</v>
      </c>
      <c r="AU44" s="4">
        <f>IFERROR(VLOOKUP($A44,Round44[],5,FALSE), 0)</f>
        <v>0</v>
      </c>
      <c r="AV44" s="4">
        <f>IFERROR(VLOOKUP($A44,Round45[],5,FALSE), 0)</f>
        <v>0</v>
      </c>
      <c r="AW44" s="4">
        <f>IFERROR(VLOOKUP($A44,Round46[],5,FALSE), 0)</f>
        <v>0</v>
      </c>
      <c r="AX44" s="4">
        <f>IFERROR(VLOOKUP($A44,Round47[],5,FALSE), 0)</f>
        <v>0</v>
      </c>
      <c r="AY44" s="4">
        <f>IFERROR(VLOOKUP($A44,Round48[],5,FALSE), 0)</f>
        <v>0</v>
      </c>
      <c r="AZ44" s="4">
        <f>IFERROR(VLOOKUP($A44,Round49[],5,FALSE), 0)</f>
        <v>0</v>
      </c>
      <c r="BA44" s="4">
        <f>IFERROR(VLOOKUP($A44,Round50[],5,FALSE), 0)</f>
        <v>0</v>
      </c>
      <c r="BB44" s="4">
        <f>IFERROR(VLOOKUP($A44,Round51[],5,FALSE), 0)</f>
        <v>0</v>
      </c>
      <c r="BC44" s="4">
        <f>IFERROR(VLOOKUP($A44,Round52[],5,FALSE), 0)</f>
        <v>0</v>
      </c>
      <c r="BD44" s="4">
        <f>IFERROR(VLOOKUP($A44,Round53[],5,FALSE), 0)</f>
        <v>0</v>
      </c>
      <c r="BE44" s="4">
        <f>IFERROR(VLOOKUP($A44,Round54[],5,FALSE), 0)</f>
        <v>0</v>
      </c>
      <c r="BF44" s="4">
        <f>IFERROR(VLOOKUP($A44,Round55[],5,FALSE), 0)</f>
        <v>0</v>
      </c>
      <c r="BG44" s="4">
        <f>IFERROR(VLOOKUP($A44,Round56[],5,FALSE), 0)</f>
        <v>0</v>
      </c>
      <c r="BH44" s="4">
        <f>IFERROR(VLOOKUP($A44,Round57[],5,FALSE), 0)</f>
        <v>0</v>
      </c>
      <c r="BI44" s="4">
        <f>IFERROR(VLOOKUP($A44,Round58[],5,FALSE), 0)</f>
        <v>0</v>
      </c>
      <c r="BJ44" s="4">
        <f>IFERROR(VLOOKUP($A44,Round59[],5,FALSE), 0)</f>
        <v>0</v>
      </c>
      <c r="BK44" s="4">
        <f>IFERROR(VLOOKUP($A44,Round60[],5,FALSE), 0)</f>
        <v>0</v>
      </c>
    </row>
    <row r="45" spans="1:63" ht="22.5">
      <c r="A45" s="1">
        <v>29492</v>
      </c>
      <c r="B45" s="5" t="s">
        <v>118</v>
      </c>
      <c r="C45" s="7">
        <f xml:space="preserve"> SUM(TotalPoints[[#This Row],[دور 1]:[دور 60]])</f>
        <v>9</v>
      </c>
      <c r="D45" s="4">
        <f>IFERROR(VLOOKUP($A45,Round01[],5,FALSE), 0)</f>
        <v>3</v>
      </c>
      <c r="E45" s="4">
        <f>IFERROR(VLOOKUP($A45,Round02[],5,FALSE), 0)</f>
        <v>0</v>
      </c>
      <c r="F45" s="4">
        <f>IFERROR(VLOOKUP($A45,Round03[],5,FALSE), 0)</f>
        <v>1</v>
      </c>
      <c r="G45" s="4">
        <f>IFERROR(VLOOKUP($A45,Round04[],5,FALSE), 0)</f>
        <v>0</v>
      </c>
      <c r="H45" s="4">
        <f>IFERROR(VLOOKUP($A45,Round05[],5,FALSE), 0)</f>
        <v>0</v>
      </c>
      <c r="I45" s="4">
        <f>IFERROR(VLOOKUP($A45,Round06[],5,FALSE), 0)</f>
        <v>5</v>
      </c>
      <c r="J45" s="1">
        <f>IFERROR(VLOOKUP($A45,Round07[],5,FALSE), 0)</f>
        <v>0</v>
      </c>
      <c r="K45" s="1">
        <f>IFERROR(VLOOKUP($A45,Round08[],5,FALSE), 0)</f>
        <v>0</v>
      </c>
      <c r="L45" s="1">
        <f>IFERROR(VLOOKUP($A45,Round09[],5,FALSE), 0)</f>
        <v>0</v>
      </c>
      <c r="M45" s="1">
        <f>IFERROR(VLOOKUP($A45,Round10[],5,FALSE), 0)</f>
        <v>0</v>
      </c>
      <c r="N45" s="1">
        <f>IFERROR(VLOOKUP($A45,Round11[],5,FALSE), 0)</f>
        <v>0</v>
      </c>
      <c r="O45" s="1">
        <f>IFERROR(VLOOKUP($A45,Round12[],5,FALSE), 0)</f>
        <v>0</v>
      </c>
      <c r="P45" s="1">
        <f>IFERROR(VLOOKUP($A45,Round13[],5,FALSE), 0)</f>
        <v>0</v>
      </c>
      <c r="Q45" s="1">
        <f>IFERROR(VLOOKUP($A45,Round14[],5,FALSE), 0)</f>
        <v>0</v>
      </c>
      <c r="R45" s="1">
        <f>IFERROR(VLOOKUP($A45,Round15[],5,FALSE), 0)</f>
        <v>0</v>
      </c>
      <c r="S45" s="1">
        <f>IFERROR(VLOOKUP($A45,Round16[],5,FALSE), 0)</f>
        <v>0</v>
      </c>
      <c r="T45" s="1">
        <f>IFERROR(VLOOKUP($A45,Round17[],5,FALSE), 0)</f>
        <v>0</v>
      </c>
      <c r="U45" s="1">
        <f>IFERROR(VLOOKUP($A45,Round18[],5,FALSE), 0)</f>
        <v>0</v>
      </c>
      <c r="V45" s="1">
        <f>IFERROR(VLOOKUP($A45,Round19[],5,FALSE), 0)</f>
        <v>0</v>
      </c>
      <c r="W45" s="1">
        <f>IFERROR(VLOOKUP($A45,Round20[],5,FALSE), 0)</f>
        <v>0</v>
      </c>
      <c r="X45" s="1">
        <f>IFERROR(VLOOKUP($A45,Round21[],5,FALSE), 0)</f>
        <v>0</v>
      </c>
      <c r="Y45" s="1">
        <f>IFERROR(VLOOKUP($A45,Round22[],5,FALSE), 0)</f>
        <v>0</v>
      </c>
      <c r="Z45" s="1">
        <f>IFERROR(VLOOKUP($A45,Round23[],5,FALSE), 0)</f>
        <v>0</v>
      </c>
      <c r="AA45" s="1">
        <f>IFERROR(VLOOKUP($A45,Round24[],5,FALSE), 0)</f>
        <v>0</v>
      </c>
      <c r="AB45" s="1">
        <f>IFERROR(VLOOKUP($A45,Round25[],5,FALSE), 0)</f>
        <v>0</v>
      </c>
      <c r="AC45" s="1">
        <f>IFERROR(VLOOKUP($A45,Round26[],5,FALSE), 0)</f>
        <v>0</v>
      </c>
      <c r="AD45" s="1">
        <f>IFERROR(VLOOKUP($A45,Round27[],5,FALSE), 0)</f>
        <v>0</v>
      </c>
      <c r="AE45" s="1">
        <f>IFERROR(VLOOKUP($A45,Round28[],5,FALSE), 0)</f>
        <v>0</v>
      </c>
      <c r="AF45" s="1">
        <f>IFERROR(VLOOKUP($A45,Round29[],5,FALSE), 0)</f>
        <v>0</v>
      </c>
      <c r="AG45" s="1">
        <f>IFERROR(VLOOKUP($A45,Round30[],5,FALSE), 0)</f>
        <v>0</v>
      </c>
      <c r="AH45" s="1">
        <f>IFERROR(VLOOKUP($A45,Round31[],5,FALSE), 0)</f>
        <v>0</v>
      </c>
      <c r="AI45" s="1">
        <f>IFERROR(VLOOKUP($A45,Round32[],5,FALSE), 0)</f>
        <v>0</v>
      </c>
      <c r="AJ45" s="1">
        <f>IFERROR(VLOOKUP($A45,Round33[],5,FALSE), 0)</f>
        <v>0</v>
      </c>
      <c r="AK45" s="1">
        <f>IFERROR(VLOOKUP($A45,Round34[],5,FALSE), 0)</f>
        <v>0</v>
      </c>
      <c r="AL45" s="1">
        <f>IFERROR(VLOOKUP($A45,Round35[],5,FALSE), 0)</f>
        <v>0</v>
      </c>
      <c r="AM45" s="1">
        <f>IFERROR(VLOOKUP($A45,Round36[],5,FALSE), 0)</f>
        <v>0</v>
      </c>
      <c r="AN45" s="1">
        <f>IFERROR(VLOOKUP($A45,Round37[],5,FALSE), 0)</f>
        <v>0</v>
      </c>
      <c r="AO45" s="1">
        <f>IFERROR(VLOOKUP($A45,Round38[],5,FALSE), 0)</f>
        <v>0</v>
      </c>
      <c r="AP45" s="1">
        <f>IFERROR(VLOOKUP($A45,Round39[],5,FALSE), 0)</f>
        <v>0</v>
      </c>
      <c r="AQ45" s="1">
        <f>IFERROR(VLOOKUP($A45,Round40[],5,FALSE), 0)</f>
        <v>0</v>
      </c>
      <c r="AR45" s="1">
        <f>IFERROR(VLOOKUP($A45,Round41[],5,FALSE), 0)</f>
        <v>0</v>
      </c>
      <c r="AS45" s="1">
        <f>IFERROR(VLOOKUP($A45,Round42[],5,FALSE), 0)</f>
        <v>0</v>
      </c>
      <c r="AT45" s="1">
        <f>IFERROR(VLOOKUP($A45,Round43[],5,FALSE), 0)</f>
        <v>0</v>
      </c>
      <c r="AU45" s="1">
        <f>IFERROR(VLOOKUP($A45,Round44[],5,FALSE), 0)</f>
        <v>0</v>
      </c>
      <c r="AV45" s="1">
        <f>IFERROR(VLOOKUP($A45,Round45[],5,FALSE), 0)</f>
        <v>0</v>
      </c>
      <c r="AW45" s="1">
        <f>IFERROR(VLOOKUP($A45,Round46[],5,FALSE), 0)</f>
        <v>0</v>
      </c>
      <c r="AX45" s="1">
        <f>IFERROR(VLOOKUP($A45,Round47[],5,FALSE), 0)</f>
        <v>0</v>
      </c>
      <c r="AY45" s="1">
        <f>IFERROR(VLOOKUP($A45,Round48[],5,FALSE), 0)</f>
        <v>0</v>
      </c>
      <c r="AZ45" s="1">
        <f>IFERROR(VLOOKUP($A45,Round49[],5,FALSE), 0)</f>
        <v>0</v>
      </c>
      <c r="BA45" s="1">
        <f>IFERROR(VLOOKUP($A45,Round50[],5,FALSE), 0)</f>
        <v>0</v>
      </c>
      <c r="BB45" s="1">
        <f>IFERROR(VLOOKUP($A45,Round51[],5,FALSE), 0)</f>
        <v>0</v>
      </c>
      <c r="BC45" s="1">
        <f>IFERROR(VLOOKUP($A45,Round52[],5,FALSE), 0)</f>
        <v>0</v>
      </c>
      <c r="BD45" s="1">
        <f>IFERROR(VLOOKUP($A45,Round53[],5,FALSE), 0)</f>
        <v>0</v>
      </c>
      <c r="BE45" s="1">
        <f>IFERROR(VLOOKUP($A45,Round54[],5,FALSE), 0)</f>
        <v>0</v>
      </c>
      <c r="BF45" s="1">
        <f>IFERROR(VLOOKUP($A45,Round55[],5,FALSE), 0)</f>
        <v>0</v>
      </c>
      <c r="BG45" s="1">
        <f>IFERROR(VLOOKUP($A45,Round56[],5,FALSE), 0)</f>
        <v>0</v>
      </c>
      <c r="BH45" s="1">
        <f>IFERROR(VLOOKUP($A45,Round57[],5,FALSE), 0)</f>
        <v>0</v>
      </c>
      <c r="BI45" s="1">
        <f>IFERROR(VLOOKUP($A45,Round58[],5,FALSE), 0)</f>
        <v>0</v>
      </c>
      <c r="BJ45" s="1">
        <f>IFERROR(VLOOKUP($A45,Round59[],5,FALSE), 0)</f>
        <v>0</v>
      </c>
      <c r="BK45" s="1">
        <f>IFERROR(VLOOKUP($A45,Round60[],5,FALSE), 0)</f>
        <v>0</v>
      </c>
    </row>
    <row r="46" spans="1:63" ht="22.5">
      <c r="A46" s="1">
        <v>28715</v>
      </c>
      <c r="B46" s="5" t="s">
        <v>150</v>
      </c>
      <c r="C46" s="7">
        <f xml:space="preserve"> SUM(TotalPoints[[#This Row],[دور 1]:[دور 60]])</f>
        <v>9</v>
      </c>
      <c r="D46" s="4">
        <f>IFERROR(VLOOKUP($A46,Round01[],5,FALSE), 0)</f>
        <v>2</v>
      </c>
      <c r="E46" s="4">
        <f>IFERROR(VLOOKUP($A46,Round02[],5,FALSE), 0)</f>
        <v>0</v>
      </c>
      <c r="F46" s="4">
        <f>IFERROR(VLOOKUP($A46,Round03[],5,FALSE), 0)</f>
        <v>0</v>
      </c>
      <c r="G46" s="4">
        <f>IFERROR(VLOOKUP($A46,Round04[],5,FALSE), 0)</f>
        <v>1</v>
      </c>
      <c r="H46" s="4">
        <f>IFERROR(VLOOKUP($A46,Round05[],5,FALSE), 0)</f>
        <v>0</v>
      </c>
      <c r="I46" s="4">
        <f>IFERROR(VLOOKUP($A46,Round06[],5,FALSE), 0)</f>
        <v>6</v>
      </c>
      <c r="J46" s="4">
        <f>IFERROR(VLOOKUP($A46,Round07[],5,FALSE), 0)</f>
        <v>0</v>
      </c>
      <c r="K46" s="4">
        <f>IFERROR(VLOOKUP($A46,Round08[],5,FALSE), 0)</f>
        <v>0</v>
      </c>
      <c r="L46" s="4">
        <f>IFERROR(VLOOKUP($A46,Round09[],5,FALSE), 0)</f>
        <v>0</v>
      </c>
      <c r="M46" s="4">
        <f>IFERROR(VLOOKUP($A46,Round10[],5,FALSE), 0)</f>
        <v>0</v>
      </c>
      <c r="N46" s="4">
        <f>IFERROR(VLOOKUP($A46,Round11[],5,FALSE), 0)</f>
        <v>0</v>
      </c>
      <c r="O46" s="4">
        <f>IFERROR(VLOOKUP($A46,Round12[],5,FALSE), 0)</f>
        <v>0</v>
      </c>
      <c r="P46" s="4">
        <f>IFERROR(VLOOKUP($A46,Round13[],5,FALSE), 0)</f>
        <v>0</v>
      </c>
      <c r="Q46" s="4">
        <f>IFERROR(VLOOKUP($A46,Round14[],5,FALSE), 0)</f>
        <v>0</v>
      </c>
      <c r="R46" s="4">
        <f>IFERROR(VLOOKUP($A46,Round15[],5,FALSE), 0)</f>
        <v>0</v>
      </c>
      <c r="S46" s="4">
        <f>IFERROR(VLOOKUP($A46,Round16[],5,FALSE), 0)</f>
        <v>0</v>
      </c>
      <c r="T46" s="4">
        <f>IFERROR(VLOOKUP($A46,Round17[],5,FALSE), 0)</f>
        <v>0</v>
      </c>
      <c r="U46" s="4">
        <f>IFERROR(VLOOKUP($A46,Round18[],5,FALSE), 0)</f>
        <v>0</v>
      </c>
      <c r="V46" s="4">
        <f>IFERROR(VLOOKUP($A46,Round19[],5,FALSE), 0)</f>
        <v>0</v>
      </c>
      <c r="W46" s="4">
        <f>IFERROR(VLOOKUP($A46,Round20[],5,FALSE), 0)</f>
        <v>0</v>
      </c>
      <c r="X46" s="4">
        <f>IFERROR(VLOOKUP($A46,Round21[],5,FALSE), 0)</f>
        <v>0</v>
      </c>
      <c r="Y46" s="4">
        <f>IFERROR(VLOOKUP($A46,Round22[],5,FALSE), 0)</f>
        <v>0</v>
      </c>
      <c r="Z46" s="4">
        <f>IFERROR(VLOOKUP($A46,Round23[],5,FALSE), 0)</f>
        <v>0</v>
      </c>
      <c r="AA46" s="4">
        <f>IFERROR(VLOOKUP($A46,Round24[],5,FALSE), 0)</f>
        <v>0</v>
      </c>
      <c r="AB46" s="4">
        <f>IFERROR(VLOOKUP($A46,Round25[],5,FALSE), 0)</f>
        <v>0</v>
      </c>
      <c r="AC46" s="4">
        <f>IFERROR(VLOOKUP($A46,Round26[],5,FALSE), 0)</f>
        <v>0</v>
      </c>
      <c r="AD46" s="4">
        <f>IFERROR(VLOOKUP($A46,Round27[],5,FALSE), 0)</f>
        <v>0</v>
      </c>
      <c r="AE46" s="4">
        <f>IFERROR(VLOOKUP($A46,Round28[],5,FALSE), 0)</f>
        <v>0</v>
      </c>
      <c r="AF46" s="4">
        <f>IFERROR(VLOOKUP($A46,Round29[],5,FALSE), 0)</f>
        <v>0</v>
      </c>
      <c r="AG46" s="4">
        <f>IFERROR(VLOOKUP($A46,Round30[],5,FALSE), 0)</f>
        <v>0</v>
      </c>
      <c r="AH46" s="4">
        <f>IFERROR(VLOOKUP($A46,Round31[],5,FALSE), 0)</f>
        <v>0</v>
      </c>
      <c r="AI46" s="4">
        <f>IFERROR(VLOOKUP($A46,Round32[],5,FALSE), 0)</f>
        <v>0</v>
      </c>
      <c r="AJ46" s="4">
        <f>IFERROR(VLOOKUP($A46,Round33[],5,FALSE), 0)</f>
        <v>0</v>
      </c>
      <c r="AK46" s="4">
        <f>IFERROR(VLOOKUP($A46,Round34[],5,FALSE), 0)</f>
        <v>0</v>
      </c>
      <c r="AL46" s="4">
        <f>IFERROR(VLOOKUP($A46,Round35[],5,FALSE), 0)</f>
        <v>0</v>
      </c>
      <c r="AM46" s="4">
        <f>IFERROR(VLOOKUP($A46,Round36[],5,FALSE), 0)</f>
        <v>0</v>
      </c>
      <c r="AN46" s="4">
        <f>IFERROR(VLOOKUP($A46,Round37[],5,FALSE), 0)</f>
        <v>0</v>
      </c>
      <c r="AO46" s="4">
        <f>IFERROR(VLOOKUP($A46,Round38[],5,FALSE), 0)</f>
        <v>0</v>
      </c>
      <c r="AP46" s="4">
        <f>IFERROR(VLOOKUP($A46,Round39[],5,FALSE), 0)</f>
        <v>0</v>
      </c>
      <c r="AQ46" s="4">
        <f>IFERROR(VLOOKUP($A46,Round40[],5,FALSE), 0)</f>
        <v>0</v>
      </c>
      <c r="AR46" s="4">
        <f>IFERROR(VLOOKUP($A46,Round41[],5,FALSE), 0)</f>
        <v>0</v>
      </c>
      <c r="AS46" s="4">
        <f>IFERROR(VLOOKUP($A46,Round42[],5,FALSE), 0)</f>
        <v>0</v>
      </c>
      <c r="AT46" s="4">
        <f>IFERROR(VLOOKUP($A46,Round43[],5,FALSE), 0)</f>
        <v>0</v>
      </c>
      <c r="AU46" s="4">
        <f>IFERROR(VLOOKUP($A46,Round44[],5,FALSE), 0)</f>
        <v>0</v>
      </c>
      <c r="AV46" s="4">
        <f>IFERROR(VLOOKUP($A46,Round45[],5,FALSE), 0)</f>
        <v>0</v>
      </c>
      <c r="AW46" s="4">
        <f>IFERROR(VLOOKUP($A46,Round46[],5,FALSE), 0)</f>
        <v>0</v>
      </c>
      <c r="AX46" s="4">
        <f>IFERROR(VLOOKUP($A46,Round47[],5,FALSE), 0)</f>
        <v>0</v>
      </c>
      <c r="AY46" s="4">
        <f>IFERROR(VLOOKUP($A46,Round48[],5,FALSE), 0)</f>
        <v>0</v>
      </c>
      <c r="AZ46" s="4">
        <f>IFERROR(VLOOKUP($A46,Round49[],5,FALSE), 0)</f>
        <v>0</v>
      </c>
      <c r="BA46" s="4">
        <f>IFERROR(VLOOKUP($A46,Round50[],5,FALSE), 0)</f>
        <v>0</v>
      </c>
      <c r="BB46" s="4">
        <f>IFERROR(VLOOKUP($A46,Round51[],5,FALSE), 0)</f>
        <v>0</v>
      </c>
      <c r="BC46" s="4">
        <f>IFERROR(VLOOKUP($A46,Round52[],5,FALSE), 0)</f>
        <v>0</v>
      </c>
      <c r="BD46" s="4">
        <f>IFERROR(VLOOKUP($A46,Round53[],5,FALSE), 0)</f>
        <v>0</v>
      </c>
      <c r="BE46" s="4">
        <f>IFERROR(VLOOKUP($A46,Round54[],5,FALSE), 0)</f>
        <v>0</v>
      </c>
      <c r="BF46" s="4">
        <f>IFERROR(VLOOKUP($A46,Round55[],5,FALSE), 0)</f>
        <v>0</v>
      </c>
      <c r="BG46" s="4">
        <f>IFERROR(VLOOKUP($A46,Round56[],5,FALSE), 0)</f>
        <v>0</v>
      </c>
      <c r="BH46" s="4">
        <f>IFERROR(VLOOKUP($A46,Round57[],5,FALSE), 0)</f>
        <v>0</v>
      </c>
      <c r="BI46" s="4">
        <f>IFERROR(VLOOKUP($A46,Round58[],5,FALSE), 0)</f>
        <v>0</v>
      </c>
      <c r="BJ46" s="4">
        <f>IFERROR(VLOOKUP($A46,Round59[],5,FALSE), 0)</f>
        <v>0</v>
      </c>
      <c r="BK46" s="4">
        <f>IFERROR(VLOOKUP($A46,Round60[],5,FALSE), 0)</f>
        <v>0</v>
      </c>
    </row>
    <row r="47" spans="1:63" ht="22.5">
      <c r="A47" s="1">
        <v>26883</v>
      </c>
      <c r="B47" s="5" t="s">
        <v>76</v>
      </c>
      <c r="C47" s="7">
        <f xml:space="preserve"> SUM(TotalPoints[[#This Row],[دور 1]:[دور 60]])</f>
        <v>9</v>
      </c>
      <c r="D47" s="4">
        <f>IFERROR(VLOOKUP($A47,Round01[],5,FALSE), 0)</f>
        <v>5</v>
      </c>
      <c r="E47" s="4">
        <f>IFERROR(VLOOKUP($A47,Round02[],5,FALSE), 0)</f>
        <v>0</v>
      </c>
      <c r="F47" s="4">
        <f>IFERROR(VLOOKUP($A47,Round03[],5,FALSE), 0)</f>
        <v>0</v>
      </c>
      <c r="G47" s="4">
        <f>IFERROR(VLOOKUP($A47,Round04[],5,FALSE), 0)</f>
        <v>0</v>
      </c>
      <c r="H47" s="4">
        <f>IFERROR(VLOOKUP($A47,Round05[],5,FALSE), 0)</f>
        <v>1</v>
      </c>
      <c r="I47" s="4">
        <f>IFERROR(VLOOKUP($A47,Round06[],5,FALSE), 0)</f>
        <v>3</v>
      </c>
      <c r="J47" s="4">
        <f>IFERROR(VLOOKUP($A47,Round07[],5,FALSE), 0)</f>
        <v>0</v>
      </c>
      <c r="K47" s="4">
        <f>IFERROR(VLOOKUP($A47,Round08[],5,FALSE), 0)</f>
        <v>0</v>
      </c>
      <c r="L47" s="4">
        <f>IFERROR(VLOOKUP($A47,Round09[],5,FALSE), 0)</f>
        <v>0</v>
      </c>
      <c r="M47" s="4">
        <f>IFERROR(VLOOKUP($A47,Round10[],5,FALSE), 0)</f>
        <v>0</v>
      </c>
      <c r="N47" s="4">
        <f>IFERROR(VLOOKUP($A47,Round11[],5,FALSE), 0)</f>
        <v>0</v>
      </c>
      <c r="O47" s="4">
        <f>IFERROR(VLOOKUP($A47,Round12[],5,FALSE), 0)</f>
        <v>0</v>
      </c>
      <c r="P47" s="4">
        <f>IFERROR(VLOOKUP($A47,Round13[],5,FALSE), 0)</f>
        <v>0</v>
      </c>
      <c r="Q47" s="4">
        <f>IFERROR(VLOOKUP($A47,Round14[],5,FALSE), 0)</f>
        <v>0</v>
      </c>
      <c r="R47" s="4">
        <f>IFERROR(VLOOKUP($A47,Round15[],5,FALSE), 0)</f>
        <v>0</v>
      </c>
      <c r="S47" s="4">
        <f>IFERROR(VLOOKUP($A47,Round16[],5,FALSE), 0)</f>
        <v>0</v>
      </c>
      <c r="T47" s="4">
        <f>IFERROR(VLOOKUP($A47,Round17[],5,FALSE), 0)</f>
        <v>0</v>
      </c>
      <c r="U47" s="4">
        <f>IFERROR(VLOOKUP($A47,Round18[],5,FALSE), 0)</f>
        <v>0</v>
      </c>
      <c r="V47" s="4">
        <f>IFERROR(VLOOKUP($A47,Round19[],5,FALSE), 0)</f>
        <v>0</v>
      </c>
      <c r="W47" s="4">
        <f>IFERROR(VLOOKUP($A47,Round20[],5,FALSE), 0)</f>
        <v>0</v>
      </c>
      <c r="X47" s="4">
        <f>IFERROR(VLOOKUP($A47,Round21[],5,FALSE), 0)</f>
        <v>0</v>
      </c>
      <c r="Y47" s="4">
        <f>IFERROR(VLOOKUP($A47,Round22[],5,FALSE), 0)</f>
        <v>0</v>
      </c>
      <c r="Z47" s="4">
        <f>IFERROR(VLOOKUP($A47,Round23[],5,FALSE), 0)</f>
        <v>0</v>
      </c>
      <c r="AA47" s="4">
        <f>IFERROR(VLOOKUP($A47,Round24[],5,FALSE), 0)</f>
        <v>0</v>
      </c>
      <c r="AB47" s="4">
        <f>IFERROR(VLOOKUP($A47,Round25[],5,FALSE), 0)</f>
        <v>0</v>
      </c>
      <c r="AC47" s="4">
        <f>IFERROR(VLOOKUP($A47,Round26[],5,FALSE), 0)</f>
        <v>0</v>
      </c>
      <c r="AD47" s="4">
        <f>IFERROR(VLOOKUP($A47,Round27[],5,FALSE), 0)</f>
        <v>0</v>
      </c>
      <c r="AE47" s="4">
        <f>IFERROR(VLOOKUP($A47,Round28[],5,FALSE), 0)</f>
        <v>0</v>
      </c>
      <c r="AF47" s="4">
        <f>IFERROR(VLOOKUP($A47,Round29[],5,FALSE), 0)</f>
        <v>0</v>
      </c>
      <c r="AG47" s="4">
        <f>IFERROR(VLOOKUP($A47,Round30[],5,FALSE), 0)</f>
        <v>0</v>
      </c>
      <c r="AH47" s="4">
        <f>IFERROR(VLOOKUP($A47,Round31[],5,FALSE), 0)</f>
        <v>0</v>
      </c>
      <c r="AI47" s="4">
        <f>IFERROR(VLOOKUP($A47,Round32[],5,FALSE), 0)</f>
        <v>0</v>
      </c>
      <c r="AJ47" s="4">
        <f>IFERROR(VLOOKUP($A47,Round33[],5,FALSE), 0)</f>
        <v>0</v>
      </c>
      <c r="AK47" s="4">
        <f>IFERROR(VLOOKUP($A47,Round34[],5,FALSE), 0)</f>
        <v>0</v>
      </c>
      <c r="AL47" s="4">
        <f>IFERROR(VLOOKUP($A47,Round35[],5,FALSE), 0)</f>
        <v>0</v>
      </c>
      <c r="AM47" s="4">
        <f>IFERROR(VLOOKUP($A47,Round36[],5,FALSE), 0)</f>
        <v>0</v>
      </c>
      <c r="AN47" s="4">
        <f>IFERROR(VLOOKUP($A47,Round37[],5,FALSE), 0)</f>
        <v>0</v>
      </c>
      <c r="AO47" s="4">
        <f>IFERROR(VLOOKUP($A47,Round38[],5,FALSE), 0)</f>
        <v>0</v>
      </c>
      <c r="AP47" s="4">
        <f>IFERROR(VLOOKUP($A47,Round39[],5,FALSE), 0)</f>
        <v>0</v>
      </c>
      <c r="AQ47" s="4">
        <f>IFERROR(VLOOKUP($A47,Round40[],5,FALSE), 0)</f>
        <v>0</v>
      </c>
      <c r="AR47" s="4">
        <f>IFERROR(VLOOKUP($A47,Round41[],5,FALSE), 0)</f>
        <v>0</v>
      </c>
      <c r="AS47" s="4">
        <f>IFERROR(VLOOKUP($A47,Round42[],5,FALSE), 0)</f>
        <v>0</v>
      </c>
      <c r="AT47" s="4">
        <f>IFERROR(VLOOKUP($A47,Round43[],5,FALSE), 0)</f>
        <v>0</v>
      </c>
      <c r="AU47" s="4">
        <f>IFERROR(VLOOKUP($A47,Round44[],5,FALSE), 0)</f>
        <v>0</v>
      </c>
      <c r="AV47" s="4">
        <f>IFERROR(VLOOKUP($A47,Round45[],5,FALSE), 0)</f>
        <v>0</v>
      </c>
      <c r="AW47" s="4">
        <f>IFERROR(VLOOKUP($A47,Round46[],5,FALSE), 0)</f>
        <v>0</v>
      </c>
      <c r="AX47" s="4">
        <f>IFERROR(VLOOKUP($A47,Round47[],5,FALSE), 0)</f>
        <v>0</v>
      </c>
      <c r="AY47" s="4">
        <f>IFERROR(VLOOKUP($A47,Round48[],5,FALSE), 0)</f>
        <v>0</v>
      </c>
      <c r="AZ47" s="4">
        <f>IFERROR(VLOOKUP($A47,Round49[],5,FALSE), 0)</f>
        <v>0</v>
      </c>
      <c r="BA47" s="4">
        <f>IFERROR(VLOOKUP($A47,Round50[],5,FALSE), 0)</f>
        <v>0</v>
      </c>
      <c r="BB47" s="4">
        <f>IFERROR(VLOOKUP($A47,Round51[],5,FALSE), 0)</f>
        <v>0</v>
      </c>
      <c r="BC47" s="4">
        <f>IFERROR(VLOOKUP($A47,Round52[],5,FALSE), 0)</f>
        <v>0</v>
      </c>
      <c r="BD47" s="4">
        <f>IFERROR(VLOOKUP($A47,Round53[],5,FALSE), 0)</f>
        <v>0</v>
      </c>
      <c r="BE47" s="4">
        <f>IFERROR(VLOOKUP($A47,Round54[],5,FALSE), 0)</f>
        <v>0</v>
      </c>
      <c r="BF47" s="4">
        <f>IFERROR(VLOOKUP($A47,Round55[],5,FALSE), 0)</f>
        <v>0</v>
      </c>
      <c r="BG47" s="4">
        <f>IFERROR(VLOOKUP($A47,Round56[],5,FALSE), 0)</f>
        <v>0</v>
      </c>
      <c r="BH47" s="4">
        <f>IFERROR(VLOOKUP($A47,Round57[],5,FALSE), 0)</f>
        <v>0</v>
      </c>
      <c r="BI47" s="4">
        <f>IFERROR(VLOOKUP($A47,Round58[],5,FALSE), 0)</f>
        <v>0</v>
      </c>
      <c r="BJ47" s="4">
        <f>IFERROR(VLOOKUP($A47,Round59[],5,FALSE), 0)</f>
        <v>0</v>
      </c>
      <c r="BK47" s="4">
        <f>IFERROR(VLOOKUP($A47,Round60[],5,FALSE), 0)</f>
        <v>0</v>
      </c>
    </row>
    <row r="48" spans="1:63" ht="22.5">
      <c r="A48" s="1">
        <v>7448</v>
      </c>
      <c r="B48" s="5" t="s">
        <v>79</v>
      </c>
      <c r="C48" s="7">
        <f xml:space="preserve"> SUM(TotalPoints[[#This Row],[دور 1]:[دور 60]])</f>
        <v>8</v>
      </c>
      <c r="D48" s="4">
        <f>IFERROR(VLOOKUP($A48,Round01[],5,FALSE), 0)</f>
        <v>2</v>
      </c>
      <c r="E48" s="4">
        <f>IFERROR(VLOOKUP($A48,Round02[],5,FALSE), 0)</f>
        <v>0</v>
      </c>
      <c r="F48" s="4">
        <f>IFERROR(VLOOKUP($A48,Round03[],5,FALSE), 0)</f>
        <v>0</v>
      </c>
      <c r="G48" s="4">
        <f>IFERROR(VLOOKUP($A48,Round04[],5,FALSE), 0)</f>
        <v>1</v>
      </c>
      <c r="H48" s="4">
        <f>IFERROR(VLOOKUP($A48,Round05[],5,FALSE), 0)</f>
        <v>1</v>
      </c>
      <c r="I48" s="4">
        <f>IFERROR(VLOOKUP($A48,Round06[],5,FALSE), 0)</f>
        <v>1</v>
      </c>
      <c r="J48" s="4">
        <f>IFERROR(VLOOKUP($A48,Round07[],5,FALSE), 0)</f>
        <v>0</v>
      </c>
      <c r="K48" s="4">
        <f>IFERROR(VLOOKUP($A48,Round08[],5,FALSE), 0)</f>
        <v>3</v>
      </c>
      <c r="L48" s="4">
        <f>IFERROR(VLOOKUP($A48,Round09[],5,FALSE), 0)</f>
        <v>0</v>
      </c>
      <c r="M48" s="4">
        <f>IFERROR(VLOOKUP($A48,Round10[],5,FALSE), 0)</f>
        <v>0</v>
      </c>
      <c r="N48" s="4">
        <f>IFERROR(VLOOKUP($A48,Round11[],5,FALSE), 0)</f>
        <v>0</v>
      </c>
      <c r="O48" s="4">
        <f>IFERROR(VLOOKUP($A48,Round12[],5,FALSE), 0)</f>
        <v>0</v>
      </c>
      <c r="P48" s="4">
        <f>IFERROR(VLOOKUP($A48,Round13[],5,FALSE), 0)</f>
        <v>0</v>
      </c>
      <c r="Q48" s="4">
        <f>IFERROR(VLOOKUP($A48,Round14[],5,FALSE), 0)</f>
        <v>0</v>
      </c>
      <c r="R48" s="4">
        <f>IFERROR(VLOOKUP($A48,Round15[],5,FALSE), 0)</f>
        <v>0</v>
      </c>
      <c r="S48" s="4">
        <f>IFERROR(VLOOKUP($A48,Round16[],5,FALSE), 0)</f>
        <v>0</v>
      </c>
      <c r="T48" s="4">
        <f>IFERROR(VLOOKUP($A48,Round17[],5,FALSE), 0)</f>
        <v>0</v>
      </c>
      <c r="U48" s="4">
        <f>IFERROR(VLOOKUP($A48,Round18[],5,FALSE), 0)</f>
        <v>0</v>
      </c>
      <c r="V48" s="4">
        <f>IFERROR(VLOOKUP($A48,Round19[],5,FALSE), 0)</f>
        <v>0</v>
      </c>
      <c r="W48" s="4">
        <f>IFERROR(VLOOKUP($A48,Round20[],5,FALSE), 0)</f>
        <v>0</v>
      </c>
      <c r="X48" s="4">
        <f>IFERROR(VLOOKUP($A48,Round21[],5,FALSE), 0)</f>
        <v>0</v>
      </c>
      <c r="Y48" s="4">
        <f>IFERROR(VLOOKUP($A48,Round22[],5,FALSE), 0)</f>
        <v>0</v>
      </c>
      <c r="Z48" s="4">
        <f>IFERROR(VLOOKUP($A48,Round23[],5,FALSE), 0)</f>
        <v>0</v>
      </c>
      <c r="AA48" s="4">
        <f>IFERROR(VLOOKUP($A48,Round24[],5,FALSE), 0)</f>
        <v>0</v>
      </c>
      <c r="AB48" s="4">
        <f>IFERROR(VLOOKUP($A48,Round25[],5,FALSE), 0)</f>
        <v>0</v>
      </c>
      <c r="AC48" s="4">
        <f>IFERROR(VLOOKUP($A48,Round26[],5,FALSE), 0)</f>
        <v>0</v>
      </c>
      <c r="AD48" s="4">
        <f>IFERROR(VLOOKUP($A48,Round27[],5,FALSE), 0)</f>
        <v>0</v>
      </c>
      <c r="AE48" s="4">
        <f>IFERROR(VLOOKUP($A48,Round28[],5,FALSE), 0)</f>
        <v>0</v>
      </c>
      <c r="AF48" s="4">
        <f>IFERROR(VLOOKUP($A48,Round29[],5,FALSE), 0)</f>
        <v>0</v>
      </c>
      <c r="AG48" s="4">
        <f>IFERROR(VLOOKUP($A48,Round30[],5,FALSE), 0)</f>
        <v>0</v>
      </c>
      <c r="AH48" s="4">
        <f>IFERROR(VLOOKUP($A48,Round31[],5,FALSE), 0)</f>
        <v>0</v>
      </c>
      <c r="AI48" s="4">
        <f>IFERROR(VLOOKUP($A48,Round32[],5,FALSE), 0)</f>
        <v>0</v>
      </c>
      <c r="AJ48" s="4">
        <f>IFERROR(VLOOKUP($A48,Round33[],5,FALSE), 0)</f>
        <v>0</v>
      </c>
      <c r="AK48" s="4">
        <f>IFERROR(VLOOKUP($A48,Round34[],5,FALSE), 0)</f>
        <v>0</v>
      </c>
      <c r="AL48" s="4">
        <f>IFERROR(VLOOKUP($A48,Round35[],5,FALSE), 0)</f>
        <v>0</v>
      </c>
      <c r="AM48" s="4">
        <f>IFERROR(VLOOKUP($A48,Round36[],5,FALSE), 0)</f>
        <v>0</v>
      </c>
      <c r="AN48" s="4">
        <f>IFERROR(VLOOKUP($A48,Round37[],5,FALSE), 0)</f>
        <v>0</v>
      </c>
      <c r="AO48" s="4">
        <f>IFERROR(VLOOKUP($A48,Round38[],5,FALSE), 0)</f>
        <v>0</v>
      </c>
      <c r="AP48" s="4">
        <f>IFERROR(VLOOKUP($A48,Round39[],5,FALSE), 0)</f>
        <v>0</v>
      </c>
      <c r="AQ48" s="4">
        <f>IFERROR(VLOOKUP($A48,Round40[],5,FALSE), 0)</f>
        <v>0</v>
      </c>
      <c r="AR48" s="4">
        <f>IFERROR(VLOOKUP($A48,Round41[],5,FALSE), 0)</f>
        <v>0</v>
      </c>
      <c r="AS48" s="4">
        <f>IFERROR(VLOOKUP($A48,Round42[],5,FALSE), 0)</f>
        <v>0</v>
      </c>
      <c r="AT48" s="4">
        <f>IFERROR(VLOOKUP($A48,Round43[],5,FALSE), 0)</f>
        <v>0</v>
      </c>
      <c r="AU48" s="4">
        <f>IFERROR(VLOOKUP($A48,Round44[],5,FALSE), 0)</f>
        <v>0</v>
      </c>
      <c r="AV48" s="4">
        <f>IFERROR(VLOOKUP($A48,Round45[],5,FALSE), 0)</f>
        <v>0</v>
      </c>
      <c r="AW48" s="4">
        <f>IFERROR(VLOOKUP($A48,Round46[],5,FALSE), 0)</f>
        <v>0</v>
      </c>
      <c r="AX48" s="4">
        <f>IFERROR(VLOOKUP($A48,Round47[],5,FALSE), 0)</f>
        <v>0</v>
      </c>
      <c r="AY48" s="4">
        <f>IFERROR(VLOOKUP($A48,Round48[],5,FALSE), 0)</f>
        <v>0</v>
      </c>
      <c r="AZ48" s="4">
        <f>IFERROR(VLOOKUP($A48,Round49[],5,FALSE), 0)</f>
        <v>0</v>
      </c>
      <c r="BA48" s="4">
        <f>IFERROR(VLOOKUP($A48,Round50[],5,FALSE), 0)</f>
        <v>0</v>
      </c>
      <c r="BB48" s="4">
        <f>IFERROR(VLOOKUP($A48,Round51[],5,FALSE), 0)</f>
        <v>0</v>
      </c>
      <c r="BC48" s="4">
        <f>IFERROR(VLOOKUP($A48,Round52[],5,FALSE), 0)</f>
        <v>0</v>
      </c>
      <c r="BD48" s="4">
        <f>IFERROR(VLOOKUP($A48,Round53[],5,FALSE), 0)</f>
        <v>0</v>
      </c>
      <c r="BE48" s="4">
        <f>IFERROR(VLOOKUP($A48,Round54[],5,FALSE), 0)</f>
        <v>0</v>
      </c>
      <c r="BF48" s="4">
        <f>IFERROR(VLOOKUP($A48,Round55[],5,FALSE), 0)</f>
        <v>0</v>
      </c>
      <c r="BG48" s="4">
        <f>IFERROR(VLOOKUP($A48,Round56[],5,FALSE), 0)</f>
        <v>0</v>
      </c>
      <c r="BH48" s="4">
        <f>IFERROR(VLOOKUP($A48,Round57[],5,FALSE), 0)</f>
        <v>0</v>
      </c>
      <c r="BI48" s="4">
        <f>IFERROR(VLOOKUP($A48,Round58[],5,FALSE), 0)</f>
        <v>0</v>
      </c>
      <c r="BJ48" s="4">
        <f>IFERROR(VLOOKUP($A48,Round59[],5,FALSE), 0)</f>
        <v>0</v>
      </c>
      <c r="BK48" s="4">
        <f>IFERROR(VLOOKUP($A48,Round60[],5,FALSE), 0)</f>
        <v>0</v>
      </c>
    </row>
    <row r="49" spans="1:63" ht="22.5">
      <c r="A49" s="1">
        <v>2</v>
      </c>
      <c r="B49" s="2" t="s">
        <v>6</v>
      </c>
      <c r="C49" s="6">
        <f xml:space="preserve"> SUM(TotalPoints[[#This Row],[دور 1]:[دور 60]])</f>
        <v>8</v>
      </c>
      <c r="D49" s="1">
        <f>IFERROR(VLOOKUP($A49,Round01[],5,FALSE), 0)</f>
        <v>1</v>
      </c>
      <c r="E49" s="1">
        <f>IFERROR(VLOOKUP($A49,Round02[],5,FALSE), 0)</f>
        <v>0</v>
      </c>
      <c r="F49" s="1">
        <f>IFERROR(VLOOKUP($A49,Round03[],5,FALSE), 0)</f>
        <v>0</v>
      </c>
      <c r="G49" s="1">
        <f>IFERROR(VLOOKUP($A49,Round04[],5,FALSE), 0)</f>
        <v>2</v>
      </c>
      <c r="H49" s="1">
        <f>IFERROR(VLOOKUP($A49,Round05[],5,FALSE), 0)</f>
        <v>1</v>
      </c>
      <c r="I49" s="4">
        <f>IFERROR(VLOOKUP($A49,Round06[],5,FALSE), 0)</f>
        <v>2</v>
      </c>
      <c r="J49" s="1">
        <f>IFERROR(VLOOKUP($A49,Round07[],5,FALSE), 0)</f>
        <v>0</v>
      </c>
      <c r="K49" s="1">
        <f>IFERROR(VLOOKUP($A49,Round08[],5,FALSE), 0)</f>
        <v>2</v>
      </c>
      <c r="L49" s="1">
        <f>IFERROR(VLOOKUP($A49,Round09[],5,FALSE), 0)</f>
        <v>0</v>
      </c>
      <c r="M49" s="1">
        <f>IFERROR(VLOOKUP($A49,Round10[],5,FALSE), 0)</f>
        <v>0</v>
      </c>
      <c r="N49" s="1">
        <f>IFERROR(VLOOKUP($A49,Round11[],5,FALSE), 0)</f>
        <v>0</v>
      </c>
      <c r="O49" s="1">
        <f>IFERROR(VLOOKUP($A49,Round12[],5,FALSE), 0)</f>
        <v>0</v>
      </c>
      <c r="P49" s="1">
        <f>IFERROR(VLOOKUP($A49,Round13[],5,FALSE), 0)</f>
        <v>0</v>
      </c>
      <c r="Q49" s="1">
        <f>IFERROR(VLOOKUP($A49,Round14[],5,FALSE), 0)</f>
        <v>0</v>
      </c>
      <c r="R49" s="1">
        <f>IFERROR(VLOOKUP($A49,Round15[],5,FALSE), 0)</f>
        <v>0</v>
      </c>
      <c r="S49" s="1">
        <f>IFERROR(VLOOKUP($A49,Round16[],5,FALSE), 0)</f>
        <v>0</v>
      </c>
      <c r="T49" s="1">
        <f>IFERROR(VLOOKUP($A49,Round17[],5,FALSE), 0)</f>
        <v>0</v>
      </c>
      <c r="U49" s="1">
        <f>IFERROR(VLOOKUP($A49,Round18[],5,FALSE), 0)</f>
        <v>0</v>
      </c>
      <c r="V49" s="1">
        <f>IFERROR(VLOOKUP($A49,Round19[],5,FALSE), 0)</f>
        <v>0</v>
      </c>
      <c r="W49" s="1">
        <f>IFERROR(VLOOKUP($A49,Round20[],5,FALSE), 0)</f>
        <v>0</v>
      </c>
      <c r="X49" s="1">
        <f>IFERROR(VLOOKUP($A49,Round21[],5,FALSE), 0)</f>
        <v>0</v>
      </c>
      <c r="Y49" s="1">
        <f>IFERROR(VLOOKUP($A49,Round22[],5,FALSE), 0)</f>
        <v>0</v>
      </c>
      <c r="Z49" s="1">
        <f>IFERROR(VLOOKUP($A49,Round23[],5,FALSE), 0)</f>
        <v>0</v>
      </c>
      <c r="AA49" s="1">
        <f>IFERROR(VLOOKUP($A49,Round24[],5,FALSE), 0)</f>
        <v>0</v>
      </c>
      <c r="AB49" s="1">
        <f>IFERROR(VLOOKUP($A49,Round25[],5,FALSE), 0)</f>
        <v>0</v>
      </c>
      <c r="AC49" s="1">
        <f>IFERROR(VLOOKUP($A49,Round26[],5,FALSE), 0)</f>
        <v>0</v>
      </c>
      <c r="AD49" s="1">
        <f>IFERROR(VLOOKUP($A49,Round27[],5,FALSE), 0)</f>
        <v>0</v>
      </c>
      <c r="AE49" s="1">
        <f>IFERROR(VLOOKUP($A49,Round28[],5,FALSE), 0)</f>
        <v>0</v>
      </c>
      <c r="AF49" s="1">
        <f>IFERROR(VLOOKUP($A49,Round29[],5,FALSE), 0)</f>
        <v>0</v>
      </c>
      <c r="AG49" s="1">
        <f>IFERROR(VLOOKUP($A49,Round30[],5,FALSE), 0)</f>
        <v>0</v>
      </c>
      <c r="AH49" s="1">
        <f>IFERROR(VLOOKUP($A49,Round31[],5,FALSE), 0)</f>
        <v>0</v>
      </c>
      <c r="AI49" s="1">
        <f>IFERROR(VLOOKUP($A49,Round32[],5,FALSE), 0)</f>
        <v>0</v>
      </c>
      <c r="AJ49" s="1">
        <f>IFERROR(VLOOKUP($A49,Round33[],5,FALSE), 0)</f>
        <v>0</v>
      </c>
      <c r="AK49" s="1">
        <f>IFERROR(VLOOKUP($A49,Round34[],5,FALSE), 0)</f>
        <v>0</v>
      </c>
      <c r="AL49" s="1">
        <f>IFERROR(VLOOKUP($A49,Round35[],5,FALSE), 0)</f>
        <v>0</v>
      </c>
      <c r="AM49" s="1">
        <f>IFERROR(VLOOKUP($A49,Round36[],5,FALSE), 0)</f>
        <v>0</v>
      </c>
      <c r="AN49" s="1">
        <f>IFERROR(VLOOKUP($A49,Round37[],5,FALSE), 0)</f>
        <v>0</v>
      </c>
      <c r="AO49" s="1">
        <f>IFERROR(VLOOKUP($A49,Round38[],5,FALSE), 0)</f>
        <v>0</v>
      </c>
      <c r="AP49" s="1">
        <f>IFERROR(VLOOKUP($A49,Round39[],5,FALSE), 0)</f>
        <v>0</v>
      </c>
      <c r="AQ49" s="1">
        <f>IFERROR(VLOOKUP($A49,Round40[],5,FALSE), 0)</f>
        <v>0</v>
      </c>
      <c r="AR49" s="1">
        <f>IFERROR(VLOOKUP($A49,Round41[],5,FALSE), 0)</f>
        <v>0</v>
      </c>
      <c r="AS49" s="1">
        <f>IFERROR(VLOOKUP($A49,Round42[],5,FALSE), 0)</f>
        <v>0</v>
      </c>
      <c r="AT49" s="1">
        <f>IFERROR(VLOOKUP($A49,Round43[],5,FALSE), 0)</f>
        <v>0</v>
      </c>
      <c r="AU49" s="1">
        <f>IFERROR(VLOOKUP($A49,Round44[],5,FALSE), 0)</f>
        <v>0</v>
      </c>
      <c r="AV49" s="1">
        <f>IFERROR(VLOOKUP($A49,Round45[],5,FALSE), 0)</f>
        <v>0</v>
      </c>
      <c r="AW49" s="1">
        <f>IFERROR(VLOOKUP($A49,Round46[],5,FALSE), 0)</f>
        <v>0</v>
      </c>
      <c r="AX49" s="1">
        <f>IFERROR(VLOOKUP($A49,Round47[],5,FALSE), 0)</f>
        <v>0</v>
      </c>
      <c r="AY49" s="1">
        <f>IFERROR(VLOOKUP($A49,Round48[],5,FALSE), 0)</f>
        <v>0</v>
      </c>
      <c r="AZ49" s="1">
        <f>IFERROR(VLOOKUP($A49,Round49[],5,FALSE), 0)</f>
        <v>0</v>
      </c>
      <c r="BA49" s="1">
        <f>IFERROR(VLOOKUP($A49,Round50[],5,FALSE), 0)</f>
        <v>0</v>
      </c>
      <c r="BB49" s="1">
        <f>IFERROR(VLOOKUP($A49,Round51[],5,FALSE), 0)</f>
        <v>0</v>
      </c>
      <c r="BC49" s="1">
        <f>IFERROR(VLOOKUP($A49,Round52[],5,FALSE), 0)</f>
        <v>0</v>
      </c>
      <c r="BD49" s="1">
        <f>IFERROR(VLOOKUP($A49,Round53[],5,FALSE), 0)</f>
        <v>0</v>
      </c>
      <c r="BE49" s="1">
        <f>IFERROR(VLOOKUP($A49,Round54[],5,FALSE), 0)</f>
        <v>0</v>
      </c>
      <c r="BF49" s="1">
        <f>IFERROR(VLOOKUP($A49,Round55[],5,FALSE), 0)</f>
        <v>0</v>
      </c>
      <c r="BG49" s="1">
        <f>IFERROR(VLOOKUP($A49,Round56[],5,FALSE), 0)</f>
        <v>0</v>
      </c>
      <c r="BH49" s="1">
        <f>IFERROR(VLOOKUP($A49,Round57[],5,FALSE), 0)</f>
        <v>0</v>
      </c>
      <c r="BI49" s="1">
        <f>IFERROR(VLOOKUP($A49,Round58[],5,FALSE), 0)</f>
        <v>0</v>
      </c>
      <c r="BJ49" s="1">
        <f>IFERROR(VLOOKUP($A49,Round59[],5,FALSE), 0)</f>
        <v>0</v>
      </c>
      <c r="BK49" s="1">
        <f>IFERROR(VLOOKUP($A49,Round60[],5,FALSE), 0)</f>
        <v>0</v>
      </c>
    </row>
    <row r="50" spans="1:63" ht="22.5">
      <c r="A50" s="1">
        <v>28789</v>
      </c>
      <c r="B50" s="5" t="s">
        <v>183</v>
      </c>
      <c r="C50" s="7">
        <f xml:space="preserve"> SUM(TotalPoints[[#This Row],[دور 1]:[دور 60]])</f>
        <v>8</v>
      </c>
      <c r="D50" s="4">
        <f>IFERROR(VLOOKUP($A50,Round01[],5,FALSE), 0)</f>
        <v>0</v>
      </c>
      <c r="E50" s="4">
        <f>IFERROR(VLOOKUP($A50,Round02[],5,FALSE), 0)</f>
        <v>0</v>
      </c>
      <c r="F50" s="4">
        <f>IFERROR(VLOOKUP($A50,Round03[],5,FALSE), 0)</f>
        <v>1</v>
      </c>
      <c r="G50" s="4">
        <f>IFERROR(VLOOKUP($A50,Round04[],5,FALSE), 0)</f>
        <v>4</v>
      </c>
      <c r="H50" s="4">
        <f>IFERROR(VLOOKUP($A50,Round05[],5,FALSE), 0)</f>
        <v>1</v>
      </c>
      <c r="I50" s="4">
        <f>IFERROR(VLOOKUP($A50,Round06[],5,FALSE), 0)</f>
        <v>1</v>
      </c>
      <c r="J50" s="4">
        <f>IFERROR(VLOOKUP($A50,Round07[],5,FALSE), 0)</f>
        <v>0</v>
      </c>
      <c r="K50" s="4">
        <f>IFERROR(VLOOKUP($A50,Round08[],5,FALSE), 0)</f>
        <v>1</v>
      </c>
      <c r="L50" s="4">
        <f>IFERROR(VLOOKUP($A50,Round09[],5,FALSE), 0)</f>
        <v>0</v>
      </c>
      <c r="M50" s="4">
        <f>IFERROR(VLOOKUP($A50,Round10[],5,FALSE), 0)</f>
        <v>0</v>
      </c>
      <c r="N50" s="4">
        <f>IFERROR(VLOOKUP($A50,Round11[],5,FALSE), 0)</f>
        <v>0</v>
      </c>
      <c r="O50" s="4">
        <f>IFERROR(VLOOKUP($A50,Round12[],5,FALSE), 0)</f>
        <v>0</v>
      </c>
      <c r="P50" s="4">
        <f>IFERROR(VLOOKUP($A50,Round13[],5,FALSE), 0)</f>
        <v>0</v>
      </c>
      <c r="Q50" s="4">
        <f>IFERROR(VLOOKUP($A50,Round14[],5,FALSE), 0)</f>
        <v>0</v>
      </c>
      <c r="R50" s="4">
        <f>IFERROR(VLOOKUP($A50,Round15[],5,FALSE), 0)</f>
        <v>0</v>
      </c>
      <c r="S50" s="4">
        <f>IFERROR(VLOOKUP($A50,Round16[],5,FALSE), 0)</f>
        <v>0</v>
      </c>
      <c r="T50" s="4">
        <f>IFERROR(VLOOKUP($A50,Round17[],5,FALSE), 0)</f>
        <v>0</v>
      </c>
      <c r="U50" s="4">
        <f>IFERROR(VLOOKUP($A50,Round18[],5,FALSE), 0)</f>
        <v>0</v>
      </c>
      <c r="V50" s="4">
        <f>IFERROR(VLOOKUP($A50,Round19[],5,FALSE), 0)</f>
        <v>0</v>
      </c>
      <c r="W50" s="4">
        <f>IFERROR(VLOOKUP($A50,Round20[],5,FALSE), 0)</f>
        <v>0</v>
      </c>
      <c r="X50" s="4">
        <f>IFERROR(VLOOKUP($A50,Round21[],5,FALSE), 0)</f>
        <v>0</v>
      </c>
      <c r="Y50" s="4">
        <f>IFERROR(VLOOKUP($A50,Round22[],5,FALSE), 0)</f>
        <v>0</v>
      </c>
      <c r="Z50" s="4">
        <f>IFERROR(VLOOKUP($A50,Round23[],5,FALSE), 0)</f>
        <v>0</v>
      </c>
      <c r="AA50" s="4">
        <f>IFERROR(VLOOKUP($A50,Round24[],5,FALSE), 0)</f>
        <v>0</v>
      </c>
      <c r="AB50" s="4">
        <f>IFERROR(VLOOKUP($A50,Round25[],5,FALSE), 0)</f>
        <v>0</v>
      </c>
      <c r="AC50" s="4">
        <f>IFERROR(VLOOKUP($A50,Round26[],5,FALSE), 0)</f>
        <v>0</v>
      </c>
      <c r="AD50" s="4">
        <f>IFERROR(VLOOKUP($A50,Round27[],5,FALSE), 0)</f>
        <v>0</v>
      </c>
      <c r="AE50" s="4">
        <f>IFERROR(VLOOKUP($A50,Round28[],5,FALSE), 0)</f>
        <v>0</v>
      </c>
      <c r="AF50" s="4">
        <f>IFERROR(VLOOKUP($A50,Round29[],5,FALSE), 0)</f>
        <v>0</v>
      </c>
      <c r="AG50" s="4">
        <f>IFERROR(VLOOKUP($A50,Round30[],5,FALSE), 0)</f>
        <v>0</v>
      </c>
      <c r="AH50" s="4">
        <f>IFERROR(VLOOKUP($A50,Round31[],5,FALSE), 0)</f>
        <v>0</v>
      </c>
      <c r="AI50" s="4">
        <f>IFERROR(VLOOKUP($A50,Round32[],5,FALSE), 0)</f>
        <v>0</v>
      </c>
      <c r="AJ50" s="4">
        <f>IFERROR(VLOOKUP($A50,Round33[],5,FALSE), 0)</f>
        <v>0</v>
      </c>
      <c r="AK50" s="4">
        <f>IFERROR(VLOOKUP($A50,Round34[],5,FALSE), 0)</f>
        <v>0</v>
      </c>
      <c r="AL50" s="4">
        <f>IFERROR(VLOOKUP($A50,Round35[],5,FALSE), 0)</f>
        <v>0</v>
      </c>
      <c r="AM50" s="4">
        <f>IFERROR(VLOOKUP($A50,Round36[],5,FALSE), 0)</f>
        <v>0</v>
      </c>
      <c r="AN50" s="4">
        <f>IFERROR(VLOOKUP($A50,Round37[],5,FALSE), 0)</f>
        <v>0</v>
      </c>
      <c r="AO50" s="4">
        <f>IFERROR(VLOOKUP($A50,Round38[],5,FALSE), 0)</f>
        <v>0</v>
      </c>
      <c r="AP50" s="4">
        <f>IFERROR(VLOOKUP($A50,Round39[],5,FALSE), 0)</f>
        <v>0</v>
      </c>
      <c r="AQ50" s="4">
        <f>IFERROR(VLOOKUP($A50,Round40[],5,FALSE), 0)</f>
        <v>0</v>
      </c>
      <c r="AR50" s="4">
        <f>IFERROR(VLOOKUP($A50,Round41[],5,FALSE), 0)</f>
        <v>0</v>
      </c>
      <c r="AS50" s="4">
        <f>IFERROR(VLOOKUP($A50,Round42[],5,FALSE), 0)</f>
        <v>0</v>
      </c>
      <c r="AT50" s="4">
        <f>IFERROR(VLOOKUP($A50,Round43[],5,FALSE), 0)</f>
        <v>0</v>
      </c>
      <c r="AU50" s="4">
        <f>IFERROR(VLOOKUP($A50,Round44[],5,FALSE), 0)</f>
        <v>0</v>
      </c>
      <c r="AV50" s="4">
        <f>IFERROR(VLOOKUP($A50,Round45[],5,FALSE), 0)</f>
        <v>0</v>
      </c>
      <c r="AW50" s="4">
        <f>IFERROR(VLOOKUP($A50,Round46[],5,FALSE), 0)</f>
        <v>0</v>
      </c>
      <c r="AX50" s="4">
        <f>IFERROR(VLOOKUP($A50,Round47[],5,FALSE), 0)</f>
        <v>0</v>
      </c>
      <c r="AY50" s="4">
        <f>IFERROR(VLOOKUP($A50,Round48[],5,FALSE), 0)</f>
        <v>0</v>
      </c>
      <c r="AZ50" s="4">
        <f>IFERROR(VLOOKUP($A50,Round49[],5,FALSE), 0)</f>
        <v>0</v>
      </c>
      <c r="BA50" s="4">
        <f>IFERROR(VLOOKUP($A50,Round50[],5,FALSE), 0)</f>
        <v>0</v>
      </c>
      <c r="BB50" s="4">
        <f>IFERROR(VLOOKUP($A50,Round51[],5,FALSE), 0)</f>
        <v>0</v>
      </c>
      <c r="BC50" s="4">
        <f>IFERROR(VLOOKUP($A50,Round52[],5,FALSE), 0)</f>
        <v>0</v>
      </c>
      <c r="BD50" s="4">
        <f>IFERROR(VLOOKUP($A50,Round53[],5,FALSE), 0)</f>
        <v>0</v>
      </c>
      <c r="BE50" s="4">
        <f>IFERROR(VLOOKUP($A50,Round54[],5,FALSE), 0)</f>
        <v>0</v>
      </c>
      <c r="BF50" s="4">
        <f>IFERROR(VLOOKUP($A50,Round55[],5,FALSE), 0)</f>
        <v>0</v>
      </c>
      <c r="BG50" s="4">
        <f>IFERROR(VLOOKUP($A50,Round56[],5,FALSE), 0)</f>
        <v>0</v>
      </c>
      <c r="BH50" s="4">
        <f>IFERROR(VLOOKUP($A50,Round57[],5,FALSE), 0)</f>
        <v>0</v>
      </c>
      <c r="BI50" s="4">
        <f>IFERROR(VLOOKUP($A50,Round58[],5,FALSE), 0)</f>
        <v>0</v>
      </c>
      <c r="BJ50" s="4">
        <f>IFERROR(VLOOKUP($A50,Round59[],5,FALSE), 0)</f>
        <v>0</v>
      </c>
      <c r="BK50" s="4">
        <f>IFERROR(VLOOKUP($A50,Round60[],5,FALSE), 0)</f>
        <v>0</v>
      </c>
    </row>
    <row r="51" spans="1:63" ht="22.5">
      <c r="A51" s="1">
        <v>20722</v>
      </c>
      <c r="B51" s="5" t="s">
        <v>149</v>
      </c>
      <c r="C51" s="7">
        <f xml:space="preserve"> SUM(TotalPoints[[#This Row],[دور 1]:[دور 60]])</f>
        <v>8</v>
      </c>
      <c r="D51" s="4">
        <f>IFERROR(VLOOKUP($A51,Round01[],5,FALSE), 0)</f>
        <v>3</v>
      </c>
      <c r="E51" s="4">
        <f>IFERROR(VLOOKUP($A51,Round02[],5,FALSE), 0)</f>
        <v>0</v>
      </c>
      <c r="F51" s="4">
        <f>IFERROR(VLOOKUP($A51,Round03[],5,FALSE), 0)</f>
        <v>2</v>
      </c>
      <c r="G51" s="4">
        <f>IFERROR(VLOOKUP($A51,Round04[],5,FALSE), 0)</f>
        <v>0</v>
      </c>
      <c r="H51" s="4">
        <f>IFERROR(VLOOKUP($A51,Round05[],5,FALSE), 0)</f>
        <v>2</v>
      </c>
      <c r="I51" s="4">
        <f>IFERROR(VLOOKUP($A51,Round06[],5,FALSE), 0)</f>
        <v>0</v>
      </c>
      <c r="J51" s="4">
        <f>IFERROR(VLOOKUP($A51,Round07[],5,FALSE), 0)</f>
        <v>0</v>
      </c>
      <c r="K51" s="4">
        <f>IFERROR(VLOOKUP($A51,Round08[],5,FALSE), 0)</f>
        <v>1</v>
      </c>
      <c r="L51" s="4">
        <f>IFERROR(VLOOKUP($A51,Round09[],5,FALSE), 0)</f>
        <v>0</v>
      </c>
      <c r="M51" s="4">
        <f>IFERROR(VLOOKUP($A51,Round10[],5,FALSE), 0)</f>
        <v>0</v>
      </c>
      <c r="N51" s="4">
        <f>IFERROR(VLOOKUP($A51,Round11[],5,FALSE), 0)</f>
        <v>0</v>
      </c>
      <c r="O51" s="4">
        <f>IFERROR(VLOOKUP($A51,Round12[],5,FALSE), 0)</f>
        <v>0</v>
      </c>
      <c r="P51" s="4">
        <f>IFERROR(VLOOKUP($A51,Round13[],5,FALSE), 0)</f>
        <v>0</v>
      </c>
      <c r="Q51" s="4">
        <f>IFERROR(VLOOKUP($A51,Round14[],5,FALSE), 0)</f>
        <v>0</v>
      </c>
      <c r="R51" s="4">
        <f>IFERROR(VLOOKUP($A51,Round15[],5,FALSE), 0)</f>
        <v>0</v>
      </c>
      <c r="S51" s="4">
        <f>IFERROR(VLOOKUP($A51,Round16[],5,FALSE), 0)</f>
        <v>0</v>
      </c>
      <c r="T51" s="4">
        <f>IFERROR(VLOOKUP($A51,Round17[],5,FALSE), 0)</f>
        <v>0</v>
      </c>
      <c r="U51" s="4">
        <f>IFERROR(VLOOKUP($A51,Round18[],5,FALSE), 0)</f>
        <v>0</v>
      </c>
      <c r="V51" s="4">
        <f>IFERROR(VLOOKUP($A51,Round19[],5,FALSE), 0)</f>
        <v>0</v>
      </c>
      <c r="W51" s="4">
        <f>IFERROR(VLOOKUP($A51,Round20[],5,FALSE), 0)</f>
        <v>0</v>
      </c>
      <c r="X51" s="4">
        <f>IFERROR(VLOOKUP($A51,Round21[],5,FALSE), 0)</f>
        <v>0</v>
      </c>
      <c r="Y51" s="4">
        <f>IFERROR(VLOOKUP($A51,Round22[],5,FALSE), 0)</f>
        <v>0</v>
      </c>
      <c r="Z51" s="4">
        <f>IFERROR(VLOOKUP($A51,Round23[],5,FALSE), 0)</f>
        <v>0</v>
      </c>
      <c r="AA51" s="4">
        <f>IFERROR(VLOOKUP($A51,Round24[],5,FALSE), 0)</f>
        <v>0</v>
      </c>
      <c r="AB51" s="4">
        <f>IFERROR(VLOOKUP($A51,Round25[],5,FALSE), 0)</f>
        <v>0</v>
      </c>
      <c r="AC51" s="4">
        <f>IFERROR(VLOOKUP($A51,Round26[],5,FALSE), 0)</f>
        <v>0</v>
      </c>
      <c r="AD51" s="4">
        <f>IFERROR(VLOOKUP($A51,Round27[],5,FALSE), 0)</f>
        <v>0</v>
      </c>
      <c r="AE51" s="4">
        <f>IFERROR(VLOOKUP($A51,Round28[],5,FALSE), 0)</f>
        <v>0</v>
      </c>
      <c r="AF51" s="4">
        <f>IFERROR(VLOOKUP($A51,Round29[],5,FALSE), 0)</f>
        <v>0</v>
      </c>
      <c r="AG51" s="4">
        <f>IFERROR(VLOOKUP($A51,Round30[],5,FALSE), 0)</f>
        <v>0</v>
      </c>
      <c r="AH51" s="4">
        <f>IFERROR(VLOOKUP($A51,Round31[],5,FALSE), 0)</f>
        <v>0</v>
      </c>
      <c r="AI51" s="4">
        <f>IFERROR(VLOOKUP($A51,Round32[],5,FALSE), 0)</f>
        <v>0</v>
      </c>
      <c r="AJ51" s="4">
        <f>IFERROR(VLOOKUP($A51,Round33[],5,FALSE), 0)</f>
        <v>0</v>
      </c>
      <c r="AK51" s="4">
        <f>IFERROR(VLOOKUP($A51,Round34[],5,FALSE), 0)</f>
        <v>0</v>
      </c>
      <c r="AL51" s="4">
        <f>IFERROR(VLOOKUP($A51,Round35[],5,FALSE), 0)</f>
        <v>0</v>
      </c>
      <c r="AM51" s="4">
        <f>IFERROR(VLOOKUP($A51,Round36[],5,FALSE), 0)</f>
        <v>0</v>
      </c>
      <c r="AN51" s="4">
        <f>IFERROR(VLOOKUP($A51,Round37[],5,FALSE), 0)</f>
        <v>0</v>
      </c>
      <c r="AO51" s="4">
        <f>IFERROR(VLOOKUP($A51,Round38[],5,FALSE), 0)</f>
        <v>0</v>
      </c>
      <c r="AP51" s="4">
        <f>IFERROR(VLOOKUP($A51,Round39[],5,FALSE), 0)</f>
        <v>0</v>
      </c>
      <c r="AQ51" s="4">
        <f>IFERROR(VLOOKUP($A51,Round40[],5,FALSE), 0)</f>
        <v>0</v>
      </c>
      <c r="AR51" s="4">
        <f>IFERROR(VLOOKUP($A51,Round41[],5,FALSE), 0)</f>
        <v>0</v>
      </c>
      <c r="AS51" s="4">
        <f>IFERROR(VLOOKUP($A51,Round42[],5,FALSE), 0)</f>
        <v>0</v>
      </c>
      <c r="AT51" s="4">
        <f>IFERROR(VLOOKUP($A51,Round43[],5,FALSE), 0)</f>
        <v>0</v>
      </c>
      <c r="AU51" s="4">
        <f>IFERROR(VLOOKUP($A51,Round44[],5,FALSE), 0)</f>
        <v>0</v>
      </c>
      <c r="AV51" s="4">
        <f>IFERROR(VLOOKUP($A51,Round45[],5,FALSE), 0)</f>
        <v>0</v>
      </c>
      <c r="AW51" s="4">
        <f>IFERROR(VLOOKUP($A51,Round46[],5,FALSE), 0)</f>
        <v>0</v>
      </c>
      <c r="AX51" s="4">
        <f>IFERROR(VLOOKUP($A51,Round47[],5,FALSE), 0)</f>
        <v>0</v>
      </c>
      <c r="AY51" s="4">
        <f>IFERROR(VLOOKUP($A51,Round48[],5,FALSE), 0)</f>
        <v>0</v>
      </c>
      <c r="AZ51" s="4">
        <f>IFERROR(VLOOKUP($A51,Round49[],5,FALSE), 0)</f>
        <v>0</v>
      </c>
      <c r="BA51" s="4">
        <f>IFERROR(VLOOKUP($A51,Round50[],5,FALSE), 0)</f>
        <v>0</v>
      </c>
      <c r="BB51" s="4">
        <f>IFERROR(VLOOKUP($A51,Round51[],5,FALSE), 0)</f>
        <v>0</v>
      </c>
      <c r="BC51" s="4">
        <f>IFERROR(VLOOKUP($A51,Round52[],5,FALSE), 0)</f>
        <v>0</v>
      </c>
      <c r="BD51" s="4">
        <f>IFERROR(VLOOKUP($A51,Round53[],5,FALSE), 0)</f>
        <v>0</v>
      </c>
      <c r="BE51" s="4">
        <f>IFERROR(VLOOKUP($A51,Round54[],5,FALSE), 0)</f>
        <v>0</v>
      </c>
      <c r="BF51" s="4">
        <f>IFERROR(VLOOKUP($A51,Round55[],5,FALSE), 0)</f>
        <v>0</v>
      </c>
      <c r="BG51" s="4">
        <f>IFERROR(VLOOKUP($A51,Round56[],5,FALSE), 0)</f>
        <v>0</v>
      </c>
      <c r="BH51" s="4">
        <f>IFERROR(VLOOKUP($A51,Round57[],5,FALSE), 0)</f>
        <v>0</v>
      </c>
      <c r="BI51" s="4">
        <f>IFERROR(VLOOKUP($A51,Round58[],5,FALSE), 0)</f>
        <v>0</v>
      </c>
      <c r="BJ51" s="4">
        <f>IFERROR(VLOOKUP($A51,Round59[],5,FALSE), 0)</f>
        <v>0</v>
      </c>
      <c r="BK51" s="4">
        <f>IFERROR(VLOOKUP($A51,Round60[],5,FALSE), 0)</f>
        <v>0</v>
      </c>
    </row>
    <row r="52" spans="1:63" ht="22.5">
      <c r="A52" s="1">
        <v>28402</v>
      </c>
      <c r="B52" s="5" t="s">
        <v>111</v>
      </c>
      <c r="C52" s="7">
        <f xml:space="preserve"> SUM(TotalPoints[[#This Row],[دور 1]:[دور 60]])</f>
        <v>8</v>
      </c>
      <c r="D52" s="4">
        <f>IFERROR(VLOOKUP($A52,Round01[],5,FALSE), 0)</f>
        <v>4</v>
      </c>
      <c r="E52" s="4">
        <f>IFERROR(VLOOKUP($A52,Round02[],5,FALSE), 0)</f>
        <v>0</v>
      </c>
      <c r="F52" s="4">
        <f>IFERROR(VLOOKUP($A52,Round03[],5,FALSE), 0)</f>
        <v>1</v>
      </c>
      <c r="G52" s="4">
        <f>IFERROR(VLOOKUP($A52,Round04[],5,FALSE), 0)</f>
        <v>3</v>
      </c>
      <c r="H52" s="4">
        <f>IFERROR(VLOOKUP($A52,Round05[],5,FALSE), 0)</f>
        <v>0</v>
      </c>
      <c r="I52" s="4">
        <f>IFERROR(VLOOKUP($A52,Round06[],5,FALSE), 0)</f>
        <v>0</v>
      </c>
      <c r="J52" s="4">
        <f>IFERROR(VLOOKUP($A52,Round07[],5,FALSE), 0)</f>
        <v>0</v>
      </c>
      <c r="K52" s="4">
        <f>IFERROR(VLOOKUP($A52,Round08[],5,FALSE), 0)</f>
        <v>0</v>
      </c>
      <c r="L52" s="4">
        <f>IFERROR(VLOOKUP($A52,Round09[],5,FALSE), 0)</f>
        <v>0</v>
      </c>
      <c r="M52" s="4">
        <f>IFERROR(VLOOKUP($A52,Round10[],5,FALSE), 0)</f>
        <v>0</v>
      </c>
      <c r="N52" s="4">
        <f>IFERROR(VLOOKUP($A52,Round11[],5,FALSE), 0)</f>
        <v>0</v>
      </c>
      <c r="O52" s="4">
        <f>IFERROR(VLOOKUP($A52,Round12[],5,FALSE), 0)</f>
        <v>0</v>
      </c>
      <c r="P52" s="4">
        <f>IFERROR(VLOOKUP($A52,Round13[],5,FALSE), 0)</f>
        <v>0</v>
      </c>
      <c r="Q52" s="4">
        <f>IFERROR(VLOOKUP($A52,Round14[],5,FALSE), 0)</f>
        <v>0</v>
      </c>
      <c r="R52" s="4">
        <f>IFERROR(VLOOKUP($A52,Round15[],5,FALSE), 0)</f>
        <v>0</v>
      </c>
      <c r="S52" s="4">
        <f>IFERROR(VLOOKUP($A52,Round16[],5,FALSE), 0)</f>
        <v>0</v>
      </c>
      <c r="T52" s="4">
        <f>IFERROR(VLOOKUP($A52,Round17[],5,FALSE), 0)</f>
        <v>0</v>
      </c>
      <c r="U52" s="4">
        <f>IFERROR(VLOOKUP($A52,Round18[],5,FALSE), 0)</f>
        <v>0</v>
      </c>
      <c r="V52" s="4">
        <f>IFERROR(VLOOKUP($A52,Round19[],5,FALSE), 0)</f>
        <v>0</v>
      </c>
      <c r="W52" s="4">
        <f>IFERROR(VLOOKUP($A52,Round20[],5,FALSE), 0)</f>
        <v>0</v>
      </c>
      <c r="X52" s="4">
        <f>IFERROR(VLOOKUP($A52,Round21[],5,FALSE), 0)</f>
        <v>0</v>
      </c>
      <c r="Y52" s="4">
        <f>IFERROR(VLOOKUP($A52,Round22[],5,FALSE), 0)</f>
        <v>0</v>
      </c>
      <c r="Z52" s="4">
        <f>IFERROR(VLOOKUP($A52,Round23[],5,FALSE), 0)</f>
        <v>0</v>
      </c>
      <c r="AA52" s="4">
        <f>IFERROR(VLOOKUP($A52,Round24[],5,FALSE), 0)</f>
        <v>0</v>
      </c>
      <c r="AB52" s="4">
        <f>IFERROR(VLOOKUP($A52,Round25[],5,FALSE), 0)</f>
        <v>0</v>
      </c>
      <c r="AC52" s="4">
        <f>IFERROR(VLOOKUP($A52,Round26[],5,FALSE), 0)</f>
        <v>0</v>
      </c>
      <c r="AD52" s="4">
        <f>IFERROR(VLOOKUP($A52,Round27[],5,FALSE), 0)</f>
        <v>0</v>
      </c>
      <c r="AE52" s="4">
        <f>IFERROR(VLOOKUP($A52,Round28[],5,FALSE), 0)</f>
        <v>0</v>
      </c>
      <c r="AF52" s="4">
        <f>IFERROR(VLOOKUP($A52,Round29[],5,FALSE), 0)</f>
        <v>0</v>
      </c>
      <c r="AG52" s="4">
        <f>IFERROR(VLOOKUP($A52,Round30[],5,FALSE), 0)</f>
        <v>0</v>
      </c>
      <c r="AH52" s="4">
        <f>IFERROR(VLOOKUP($A52,Round31[],5,FALSE), 0)</f>
        <v>0</v>
      </c>
      <c r="AI52" s="4">
        <f>IFERROR(VLOOKUP($A52,Round32[],5,FALSE), 0)</f>
        <v>0</v>
      </c>
      <c r="AJ52" s="4">
        <f>IFERROR(VLOOKUP($A52,Round33[],5,FALSE), 0)</f>
        <v>0</v>
      </c>
      <c r="AK52" s="4">
        <f>IFERROR(VLOOKUP($A52,Round34[],5,FALSE), 0)</f>
        <v>0</v>
      </c>
      <c r="AL52" s="4">
        <f>IFERROR(VLOOKUP($A52,Round35[],5,FALSE), 0)</f>
        <v>0</v>
      </c>
      <c r="AM52" s="4">
        <f>IFERROR(VLOOKUP($A52,Round36[],5,FALSE), 0)</f>
        <v>0</v>
      </c>
      <c r="AN52" s="4">
        <f>IFERROR(VLOOKUP($A52,Round37[],5,FALSE), 0)</f>
        <v>0</v>
      </c>
      <c r="AO52" s="4">
        <f>IFERROR(VLOOKUP($A52,Round38[],5,FALSE), 0)</f>
        <v>0</v>
      </c>
      <c r="AP52" s="4">
        <f>IFERROR(VLOOKUP($A52,Round39[],5,FALSE), 0)</f>
        <v>0</v>
      </c>
      <c r="AQ52" s="4">
        <f>IFERROR(VLOOKUP($A52,Round40[],5,FALSE), 0)</f>
        <v>0</v>
      </c>
      <c r="AR52" s="4">
        <f>IFERROR(VLOOKUP($A52,Round41[],5,FALSE), 0)</f>
        <v>0</v>
      </c>
      <c r="AS52" s="4">
        <f>IFERROR(VLOOKUP($A52,Round42[],5,FALSE), 0)</f>
        <v>0</v>
      </c>
      <c r="AT52" s="4">
        <f>IFERROR(VLOOKUP($A52,Round43[],5,FALSE), 0)</f>
        <v>0</v>
      </c>
      <c r="AU52" s="4">
        <f>IFERROR(VLOOKUP($A52,Round44[],5,FALSE), 0)</f>
        <v>0</v>
      </c>
      <c r="AV52" s="4">
        <f>IFERROR(VLOOKUP($A52,Round45[],5,FALSE), 0)</f>
        <v>0</v>
      </c>
      <c r="AW52" s="4">
        <f>IFERROR(VLOOKUP($A52,Round46[],5,FALSE), 0)</f>
        <v>0</v>
      </c>
      <c r="AX52" s="4">
        <f>IFERROR(VLOOKUP($A52,Round47[],5,FALSE), 0)</f>
        <v>0</v>
      </c>
      <c r="AY52" s="4">
        <f>IFERROR(VLOOKUP($A52,Round48[],5,FALSE), 0)</f>
        <v>0</v>
      </c>
      <c r="AZ52" s="4">
        <f>IFERROR(VLOOKUP($A52,Round49[],5,FALSE), 0)</f>
        <v>0</v>
      </c>
      <c r="BA52" s="4">
        <f>IFERROR(VLOOKUP($A52,Round50[],5,FALSE), 0)</f>
        <v>0</v>
      </c>
      <c r="BB52" s="4">
        <f>IFERROR(VLOOKUP($A52,Round51[],5,FALSE), 0)</f>
        <v>0</v>
      </c>
      <c r="BC52" s="4">
        <f>IFERROR(VLOOKUP($A52,Round52[],5,FALSE), 0)</f>
        <v>0</v>
      </c>
      <c r="BD52" s="4">
        <f>IFERROR(VLOOKUP($A52,Round53[],5,FALSE), 0)</f>
        <v>0</v>
      </c>
      <c r="BE52" s="4">
        <f>IFERROR(VLOOKUP($A52,Round54[],5,FALSE), 0)</f>
        <v>0</v>
      </c>
      <c r="BF52" s="4">
        <f>IFERROR(VLOOKUP($A52,Round55[],5,FALSE), 0)</f>
        <v>0</v>
      </c>
      <c r="BG52" s="4">
        <f>IFERROR(VLOOKUP($A52,Round56[],5,FALSE), 0)</f>
        <v>0</v>
      </c>
      <c r="BH52" s="4">
        <f>IFERROR(VLOOKUP($A52,Round57[],5,FALSE), 0)</f>
        <v>0</v>
      </c>
      <c r="BI52" s="4">
        <f>IFERROR(VLOOKUP($A52,Round58[],5,FALSE), 0)</f>
        <v>0</v>
      </c>
      <c r="BJ52" s="4">
        <f>IFERROR(VLOOKUP($A52,Round59[],5,FALSE), 0)</f>
        <v>0</v>
      </c>
      <c r="BK52" s="4">
        <f>IFERROR(VLOOKUP($A52,Round60[],5,FALSE), 0)</f>
        <v>0</v>
      </c>
    </row>
    <row r="53" spans="1:63" ht="22.5">
      <c r="A53" s="1">
        <v>17737</v>
      </c>
      <c r="B53" s="5" t="s">
        <v>126</v>
      </c>
      <c r="C53" s="7">
        <f xml:space="preserve"> SUM(TotalPoints[[#This Row],[دور 1]:[دور 60]])</f>
        <v>8</v>
      </c>
      <c r="D53" s="4">
        <f>IFERROR(VLOOKUP($A53,Round01[],5,FALSE), 0)</f>
        <v>4</v>
      </c>
      <c r="E53" s="4">
        <f>IFERROR(VLOOKUP($A53,Round02[],5,FALSE), 0)</f>
        <v>0</v>
      </c>
      <c r="F53" s="4">
        <f>IFERROR(VLOOKUP($A53,Round03[],5,FALSE), 0)</f>
        <v>1</v>
      </c>
      <c r="G53" s="4">
        <f>IFERROR(VLOOKUP($A53,Round04[],5,FALSE), 0)</f>
        <v>3</v>
      </c>
      <c r="H53" s="4">
        <f>IFERROR(VLOOKUP($A53,Round05[],5,FALSE), 0)</f>
        <v>0</v>
      </c>
      <c r="I53" s="4">
        <f>IFERROR(VLOOKUP($A53,Round06[],5,FALSE), 0)</f>
        <v>0</v>
      </c>
      <c r="J53" s="4">
        <f>IFERROR(VLOOKUP($A53,Round07[],5,FALSE), 0)</f>
        <v>0</v>
      </c>
      <c r="K53" s="4">
        <f>IFERROR(VLOOKUP($A53,Round08[],5,FALSE), 0)</f>
        <v>0</v>
      </c>
      <c r="L53" s="4">
        <f>IFERROR(VLOOKUP($A53,Round09[],5,FALSE), 0)</f>
        <v>0</v>
      </c>
      <c r="M53" s="4">
        <f>IFERROR(VLOOKUP($A53,Round10[],5,FALSE), 0)</f>
        <v>0</v>
      </c>
      <c r="N53" s="4">
        <f>IFERROR(VLOOKUP($A53,Round11[],5,FALSE), 0)</f>
        <v>0</v>
      </c>
      <c r="O53" s="4">
        <f>IFERROR(VLOOKUP($A53,Round12[],5,FALSE), 0)</f>
        <v>0</v>
      </c>
      <c r="P53" s="4">
        <f>IFERROR(VLOOKUP($A53,Round13[],5,FALSE), 0)</f>
        <v>0</v>
      </c>
      <c r="Q53" s="4">
        <f>IFERROR(VLOOKUP($A53,Round14[],5,FALSE), 0)</f>
        <v>0</v>
      </c>
      <c r="R53" s="4">
        <f>IFERROR(VLOOKUP($A53,Round15[],5,FALSE), 0)</f>
        <v>0</v>
      </c>
      <c r="S53" s="4">
        <f>IFERROR(VLOOKUP($A53,Round16[],5,FALSE), 0)</f>
        <v>0</v>
      </c>
      <c r="T53" s="4">
        <f>IFERROR(VLOOKUP($A53,Round17[],5,FALSE), 0)</f>
        <v>0</v>
      </c>
      <c r="U53" s="4">
        <f>IFERROR(VLOOKUP($A53,Round18[],5,FALSE), 0)</f>
        <v>0</v>
      </c>
      <c r="V53" s="4">
        <f>IFERROR(VLOOKUP($A53,Round19[],5,FALSE), 0)</f>
        <v>0</v>
      </c>
      <c r="W53" s="4">
        <f>IFERROR(VLOOKUP($A53,Round20[],5,FALSE), 0)</f>
        <v>0</v>
      </c>
      <c r="X53" s="4">
        <f>IFERROR(VLOOKUP($A53,Round21[],5,FALSE), 0)</f>
        <v>0</v>
      </c>
      <c r="Y53" s="4">
        <f>IFERROR(VLOOKUP($A53,Round22[],5,FALSE), 0)</f>
        <v>0</v>
      </c>
      <c r="Z53" s="4">
        <f>IFERROR(VLOOKUP($A53,Round23[],5,FALSE), 0)</f>
        <v>0</v>
      </c>
      <c r="AA53" s="4">
        <f>IFERROR(VLOOKUP($A53,Round24[],5,FALSE), 0)</f>
        <v>0</v>
      </c>
      <c r="AB53" s="4">
        <f>IFERROR(VLOOKUP($A53,Round25[],5,FALSE), 0)</f>
        <v>0</v>
      </c>
      <c r="AC53" s="4">
        <f>IFERROR(VLOOKUP($A53,Round26[],5,FALSE), 0)</f>
        <v>0</v>
      </c>
      <c r="AD53" s="4">
        <f>IFERROR(VLOOKUP($A53,Round27[],5,FALSE), 0)</f>
        <v>0</v>
      </c>
      <c r="AE53" s="4">
        <f>IFERROR(VLOOKUP($A53,Round28[],5,FALSE), 0)</f>
        <v>0</v>
      </c>
      <c r="AF53" s="4">
        <f>IFERROR(VLOOKUP($A53,Round29[],5,FALSE), 0)</f>
        <v>0</v>
      </c>
      <c r="AG53" s="4">
        <f>IFERROR(VLOOKUP($A53,Round30[],5,FALSE), 0)</f>
        <v>0</v>
      </c>
      <c r="AH53" s="4">
        <f>IFERROR(VLOOKUP($A53,Round31[],5,FALSE), 0)</f>
        <v>0</v>
      </c>
      <c r="AI53" s="4">
        <f>IFERROR(VLOOKUP($A53,Round32[],5,FALSE), 0)</f>
        <v>0</v>
      </c>
      <c r="AJ53" s="4">
        <f>IFERROR(VLOOKUP($A53,Round33[],5,FALSE), 0)</f>
        <v>0</v>
      </c>
      <c r="AK53" s="4">
        <f>IFERROR(VLOOKUP($A53,Round34[],5,FALSE), 0)</f>
        <v>0</v>
      </c>
      <c r="AL53" s="4">
        <f>IFERROR(VLOOKUP($A53,Round35[],5,FALSE), 0)</f>
        <v>0</v>
      </c>
      <c r="AM53" s="4">
        <f>IFERROR(VLOOKUP($A53,Round36[],5,FALSE), 0)</f>
        <v>0</v>
      </c>
      <c r="AN53" s="4">
        <f>IFERROR(VLOOKUP($A53,Round37[],5,FALSE), 0)</f>
        <v>0</v>
      </c>
      <c r="AO53" s="4">
        <f>IFERROR(VLOOKUP($A53,Round38[],5,FALSE), 0)</f>
        <v>0</v>
      </c>
      <c r="AP53" s="4">
        <f>IFERROR(VLOOKUP($A53,Round39[],5,FALSE), 0)</f>
        <v>0</v>
      </c>
      <c r="AQ53" s="4">
        <f>IFERROR(VLOOKUP($A53,Round40[],5,FALSE), 0)</f>
        <v>0</v>
      </c>
      <c r="AR53" s="4">
        <f>IFERROR(VLOOKUP($A53,Round41[],5,FALSE), 0)</f>
        <v>0</v>
      </c>
      <c r="AS53" s="4">
        <f>IFERROR(VLOOKUP($A53,Round42[],5,FALSE), 0)</f>
        <v>0</v>
      </c>
      <c r="AT53" s="4">
        <f>IFERROR(VLOOKUP($A53,Round43[],5,FALSE), 0)</f>
        <v>0</v>
      </c>
      <c r="AU53" s="4">
        <f>IFERROR(VLOOKUP($A53,Round44[],5,FALSE), 0)</f>
        <v>0</v>
      </c>
      <c r="AV53" s="4">
        <f>IFERROR(VLOOKUP($A53,Round45[],5,FALSE), 0)</f>
        <v>0</v>
      </c>
      <c r="AW53" s="4">
        <f>IFERROR(VLOOKUP($A53,Round46[],5,FALSE), 0)</f>
        <v>0</v>
      </c>
      <c r="AX53" s="4">
        <f>IFERROR(VLOOKUP($A53,Round47[],5,FALSE), 0)</f>
        <v>0</v>
      </c>
      <c r="AY53" s="4">
        <f>IFERROR(VLOOKUP($A53,Round48[],5,FALSE), 0)</f>
        <v>0</v>
      </c>
      <c r="AZ53" s="4">
        <f>IFERROR(VLOOKUP($A53,Round49[],5,FALSE), 0)</f>
        <v>0</v>
      </c>
      <c r="BA53" s="4">
        <f>IFERROR(VLOOKUP($A53,Round50[],5,FALSE), 0)</f>
        <v>0</v>
      </c>
      <c r="BB53" s="4">
        <f>IFERROR(VLOOKUP($A53,Round51[],5,FALSE), 0)</f>
        <v>0</v>
      </c>
      <c r="BC53" s="4">
        <f>IFERROR(VLOOKUP($A53,Round52[],5,FALSE), 0)</f>
        <v>0</v>
      </c>
      <c r="BD53" s="4">
        <f>IFERROR(VLOOKUP($A53,Round53[],5,FALSE), 0)</f>
        <v>0</v>
      </c>
      <c r="BE53" s="4">
        <f>IFERROR(VLOOKUP($A53,Round54[],5,FALSE), 0)</f>
        <v>0</v>
      </c>
      <c r="BF53" s="4">
        <f>IFERROR(VLOOKUP($A53,Round55[],5,FALSE), 0)</f>
        <v>0</v>
      </c>
      <c r="BG53" s="4">
        <f>IFERROR(VLOOKUP($A53,Round56[],5,FALSE), 0)</f>
        <v>0</v>
      </c>
      <c r="BH53" s="4">
        <f>IFERROR(VLOOKUP($A53,Round57[],5,FALSE), 0)</f>
        <v>0</v>
      </c>
      <c r="BI53" s="4">
        <f>IFERROR(VLOOKUP($A53,Round58[],5,FALSE), 0)</f>
        <v>0</v>
      </c>
      <c r="BJ53" s="4">
        <f>IFERROR(VLOOKUP($A53,Round59[],5,FALSE), 0)</f>
        <v>0</v>
      </c>
      <c r="BK53" s="4">
        <f>IFERROR(VLOOKUP($A53,Round60[],5,FALSE), 0)</f>
        <v>0</v>
      </c>
    </row>
    <row r="54" spans="1:63" ht="22.5">
      <c r="A54" s="1">
        <v>12882</v>
      </c>
      <c r="B54" s="5" t="s">
        <v>114</v>
      </c>
      <c r="C54" s="7">
        <f xml:space="preserve"> SUM(TotalPoints[[#This Row],[دور 1]:[دور 60]])</f>
        <v>8</v>
      </c>
      <c r="D54" s="4">
        <f>IFERROR(VLOOKUP($A54,Round01[],5,FALSE), 0)</f>
        <v>1</v>
      </c>
      <c r="E54" s="4">
        <f>IFERROR(VLOOKUP($A54,Round02[],5,FALSE), 0)</f>
        <v>0</v>
      </c>
      <c r="F54" s="4">
        <f>IFERROR(VLOOKUP($A54,Round03[],5,FALSE), 0)</f>
        <v>0</v>
      </c>
      <c r="G54" s="4">
        <f>IFERROR(VLOOKUP($A54,Round04[],5,FALSE), 0)</f>
        <v>3</v>
      </c>
      <c r="H54" s="4">
        <f>IFERROR(VLOOKUP($A54,Round05[],5,FALSE), 0)</f>
        <v>1</v>
      </c>
      <c r="I54" s="4">
        <f>IFERROR(VLOOKUP($A54,Round06[],5,FALSE), 0)</f>
        <v>3</v>
      </c>
      <c r="J54" s="1">
        <f>IFERROR(VLOOKUP($A54,Round07[],5,FALSE), 0)</f>
        <v>0</v>
      </c>
      <c r="K54" s="1">
        <f>IFERROR(VLOOKUP($A54,Round08[],5,FALSE), 0)</f>
        <v>0</v>
      </c>
      <c r="L54" s="1">
        <f>IFERROR(VLOOKUP($A54,Round09[],5,FALSE), 0)</f>
        <v>0</v>
      </c>
      <c r="M54" s="1">
        <f>IFERROR(VLOOKUP($A54,Round10[],5,FALSE), 0)</f>
        <v>0</v>
      </c>
      <c r="N54" s="1">
        <f>IFERROR(VLOOKUP($A54,Round11[],5,FALSE), 0)</f>
        <v>0</v>
      </c>
      <c r="O54" s="1">
        <f>IFERROR(VLOOKUP($A54,Round12[],5,FALSE), 0)</f>
        <v>0</v>
      </c>
      <c r="P54" s="1">
        <f>IFERROR(VLOOKUP($A54,Round13[],5,FALSE), 0)</f>
        <v>0</v>
      </c>
      <c r="Q54" s="1">
        <f>IFERROR(VLOOKUP($A54,Round14[],5,FALSE), 0)</f>
        <v>0</v>
      </c>
      <c r="R54" s="1">
        <f>IFERROR(VLOOKUP($A54,Round15[],5,FALSE), 0)</f>
        <v>0</v>
      </c>
      <c r="S54" s="1">
        <f>IFERROR(VLOOKUP($A54,Round16[],5,FALSE), 0)</f>
        <v>0</v>
      </c>
      <c r="T54" s="1">
        <f>IFERROR(VLOOKUP($A54,Round17[],5,FALSE), 0)</f>
        <v>0</v>
      </c>
      <c r="U54" s="1">
        <f>IFERROR(VLOOKUP($A54,Round18[],5,FALSE), 0)</f>
        <v>0</v>
      </c>
      <c r="V54" s="1">
        <f>IFERROR(VLOOKUP($A54,Round19[],5,FALSE), 0)</f>
        <v>0</v>
      </c>
      <c r="W54" s="1">
        <f>IFERROR(VLOOKUP($A54,Round20[],5,FALSE), 0)</f>
        <v>0</v>
      </c>
      <c r="X54" s="1">
        <f>IFERROR(VLOOKUP($A54,Round21[],5,FALSE), 0)</f>
        <v>0</v>
      </c>
      <c r="Y54" s="1">
        <f>IFERROR(VLOOKUP($A54,Round22[],5,FALSE), 0)</f>
        <v>0</v>
      </c>
      <c r="Z54" s="1">
        <f>IFERROR(VLOOKUP($A54,Round23[],5,FALSE), 0)</f>
        <v>0</v>
      </c>
      <c r="AA54" s="1">
        <f>IFERROR(VLOOKUP($A54,Round24[],5,FALSE), 0)</f>
        <v>0</v>
      </c>
      <c r="AB54" s="1">
        <f>IFERROR(VLOOKUP($A54,Round25[],5,FALSE), 0)</f>
        <v>0</v>
      </c>
      <c r="AC54" s="1">
        <f>IFERROR(VLOOKUP($A54,Round26[],5,FALSE), 0)</f>
        <v>0</v>
      </c>
      <c r="AD54" s="1">
        <f>IFERROR(VLOOKUP($A54,Round27[],5,FALSE), 0)</f>
        <v>0</v>
      </c>
      <c r="AE54" s="1">
        <f>IFERROR(VLOOKUP($A54,Round28[],5,FALSE), 0)</f>
        <v>0</v>
      </c>
      <c r="AF54" s="1">
        <f>IFERROR(VLOOKUP($A54,Round29[],5,FALSE), 0)</f>
        <v>0</v>
      </c>
      <c r="AG54" s="1">
        <f>IFERROR(VLOOKUP($A54,Round30[],5,FALSE), 0)</f>
        <v>0</v>
      </c>
      <c r="AH54" s="1">
        <f>IFERROR(VLOOKUP($A54,Round31[],5,FALSE), 0)</f>
        <v>0</v>
      </c>
      <c r="AI54" s="1">
        <f>IFERROR(VLOOKUP($A54,Round32[],5,FALSE), 0)</f>
        <v>0</v>
      </c>
      <c r="AJ54" s="1">
        <f>IFERROR(VLOOKUP($A54,Round33[],5,FALSE), 0)</f>
        <v>0</v>
      </c>
      <c r="AK54" s="1">
        <f>IFERROR(VLOOKUP($A54,Round34[],5,FALSE), 0)</f>
        <v>0</v>
      </c>
      <c r="AL54" s="1">
        <f>IFERROR(VLOOKUP($A54,Round35[],5,FALSE), 0)</f>
        <v>0</v>
      </c>
      <c r="AM54" s="1">
        <f>IFERROR(VLOOKUP($A54,Round36[],5,FALSE), 0)</f>
        <v>0</v>
      </c>
      <c r="AN54" s="1">
        <f>IFERROR(VLOOKUP($A54,Round37[],5,FALSE), 0)</f>
        <v>0</v>
      </c>
      <c r="AO54" s="1">
        <f>IFERROR(VLOOKUP($A54,Round38[],5,FALSE), 0)</f>
        <v>0</v>
      </c>
      <c r="AP54" s="1">
        <f>IFERROR(VLOOKUP($A54,Round39[],5,FALSE), 0)</f>
        <v>0</v>
      </c>
      <c r="AQ54" s="1">
        <f>IFERROR(VLOOKUP($A54,Round40[],5,FALSE), 0)</f>
        <v>0</v>
      </c>
      <c r="AR54" s="1">
        <f>IFERROR(VLOOKUP($A54,Round41[],5,FALSE), 0)</f>
        <v>0</v>
      </c>
      <c r="AS54" s="1">
        <f>IFERROR(VLOOKUP($A54,Round42[],5,FALSE), 0)</f>
        <v>0</v>
      </c>
      <c r="AT54" s="1">
        <f>IFERROR(VLOOKUP($A54,Round43[],5,FALSE), 0)</f>
        <v>0</v>
      </c>
      <c r="AU54" s="1">
        <f>IFERROR(VLOOKUP($A54,Round44[],5,FALSE), 0)</f>
        <v>0</v>
      </c>
      <c r="AV54" s="1">
        <f>IFERROR(VLOOKUP($A54,Round45[],5,FALSE), 0)</f>
        <v>0</v>
      </c>
      <c r="AW54" s="1">
        <f>IFERROR(VLOOKUP($A54,Round46[],5,FALSE), 0)</f>
        <v>0</v>
      </c>
      <c r="AX54" s="1">
        <f>IFERROR(VLOOKUP($A54,Round47[],5,FALSE), 0)</f>
        <v>0</v>
      </c>
      <c r="AY54" s="1">
        <f>IFERROR(VLOOKUP($A54,Round48[],5,FALSE), 0)</f>
        <v>0</v>
      </c>
      <c r="AZ54" s="1">
        <f>IFERROR(VLOOKUP($A54,Round49[],5,FALSE), 0)</f>
        <v>0</v>
      </c>
      <c r="BA54" s="1">
        <f>IFERROR(VLOOKUP($A54,Round50[],5,FALSE), 0)</f>
        <v>0</v>
      </c>
      <c r="BB54" s="1">
        <f>IFERROR(VLOOKUP($A54,Round51[],5,FALSE), 0)</f>
        <v>0</v>
      </c>
      <c r="BC54" s="1">
        <f>IFERROR(VLOOKUP($A54,Round52[],5,FALSE), 0)</f>
        <v>0</v>
      </c>
      <c r="BD54" s="1">
        <f>IFERROR(VLOOKUP($A54,Round53[],5,FALSE), 0)</f>
        <v>0</v>
      </c>
      <c r="BE54" s="1">
        <f>IFERROR(VLOOKUP($A54,Round54[],5,FALSE), 0)</f>
        <v>0</v>
      </c>
      <c r="BF54" s="1">
        <f>IFERROR(VLOOKUP($A54,Round55[],5,FALSE), 0)</f>
        <v>0</v>
      </c>
      <c r="BG54" s="1">
        <f>IFERROR(VLOOKUP($A54,Round56[],5,FALSE), 0)</f>
        <v>0</v>
      </c>
      <c r="BH54" s="1">
        <f>IFERROR(VLOOKUP($A54,Round57[],5,FALSE), 0)</f>
        <v>0</v>
      </c>
      <c r="BI54" s="1">
        <f>IFERROR(VLOOKUP($A54,Round58[],5,FALSE), 0)</f>
        <v>0</v>
      </c>
      <c r="BJ54" s="1">
        <f>IFERROR(VLOOKUP($A54,Round59[],5,FALSE), 0)</f>
        <v>0</v>
      </c>
      <c r="BK54" s="1">
        <f>IFERROR(VLOOKUP($A54,Round60[],5,FALSE), 0)</f>
        <v>0</v>
      </c>
    </row>
    <row r="55" spans="1:63" ht="22.5">
      <c r="A55" s="1">
        <v>29587</v>
      </c>
      <c r="B55" s="5" t="s">
        <v>156</v>
      </c>
      <c r="C55" s="7">
        <f xml:space="preserve"> SUM(TotalPoints[[#This Row],[دور 1]:[دور 60]])</f>
        <v>7</v>
      </c>
      <c r="D55" s="4">
        <f>IFERROR(VLOOKUP($A55,Round01[],5,FALSE), 0)</f>
        <v>2</v>
      </c>
      <c r="E55" s="4">
        <f>IFERROR(VLOOKUP($A55,Round02[],5,FALSE), 0)</f>
        <v>0</v>
      </c>
      <c r="F55" s="4">
        <f>IFERROR(VLOOKUP($A55,Round03[],5,FALSE), 0)</f>
        <v>0</v>
      </c>
      <c r="G55" s="4">
        <f>IFERROR(VLOOKUP($A55,Round04[],5,FALSE), 0)</f>
        <v>3</v>
      </c>
      <c r="H55" s="4">
        <f>IFERROR(VLOOKUP($A55,Round05[],5,FALSE), 0)</f>
        <v>0</v>
      </c>
      <c r="I55" s="4">
        <f>IFERROR(VLOOKUP($A55,Round06[],5,FALSE), 0)</f>
        <v>0</v>
      </c>
      <c r="J55" s="4">
        <f>IFERROR(VLOOKUP($A55,Round07[],5,FALSE), 0)</f>
        <v>0</v>
      </c>
      <c r="K55" s="4">
        <f>IFERROR(VLOOKUP($A55,Round08[],5,FALSE), 0)</f>
        <v>2</v>
      </c>
      <c r="L55" s="4">
        <f>IFERROR(VLOOKUP($A55,Round09[],5,FALSE), 0)</f>
        <v>0</v>
      </c>
      <c r="M55" s="4">
        <f>IFERROR(VLOOKUP($A55,Round10[],5,FALSE), 0)</f>
        <v>0</v>
      </c>
      <c r="N55" s="4">
        <f>IFERROR(VLOOKUP($A55,Round11[],5,FALSE), 0)</f>
        <v>0</v>
      </c>
      <c r="O55" s="4">
        <f>IFERROR(VLOOKUP($A55,Round12[],5,FALSE), 0)</f>
        <v>0</v>
      </c>
      <c r="P55" s="4">
        <f>IFERROR(VLOOKUP($A55,Round13[],5,FALSE), 0)</f>
        <v>0</v>
      </c>
      <c r="Q55" s="4">
        <f>IFERROR(VLOOKUP($A55,Round14[],5,FALSE), 0)</f>
        <v>0</v>
      </c>
      <c r="R55" s="4">
        <f>IFERROR(VLOOKUP($A55,Round15[],5,FALSE), 0)</f>
        <v>0</v>
      </c>
      <c r="S55" s="4">
        <f>IFERROR(VLOOKUP($A55,Round16[],5,FALSE), 0)</f>
        <v>0</v>
      </c>
      <c r="T55" s="4">
        <f>IFERROR(VLOOKUP($A55,Round17[],5,FALSE), 0)</f>
        <v>0</v>
      </c>
      <c r="U55" s="4">
        <f>IFERROR(VLOOKUP($A55,Round18[],5,FALSE), 0)</f>
        <v>0</v>
      </c>
      <c r="V55" s="4">
        <f>IFERROR(VLOOKUP($A55,Round19[],5,FALSE), 0)</f>
        <v>0</v>
      </c>
      <c r="W55" s="4">
        <f>IFERROR(VLOOKUP($A55,Round20[],5,FALSE), 0)</f>
        <v>0</v>
      </c>
      <c r="X55" s="4">
        <f>IFERROR(VLOOKUP($A55,Round21[],5,FALSE), 0)</f>
        <v>0</v>
      </c>
      <c r="Y55" s="4">
        <f>IFERROR(VLOOKUP($A55,Round22[],5,FALSE), 0)</f>
        <v>0</v>
      </c>
      <c r="Z55" s="4">
        <f>IFERROR(VLOOKUP($A55,Round23[],5,FALSE), 0)</f>
        <v>0</v>
      </c>
      <c r="AA55" s="4">
        <f>IFERROR(VLOOKUP($A55,Round24[],5,FALSE), 0)</f>
        <v>0</v>
      </c>
      <c r="AB55" s="4">
        <f>IFERROR(VLOOKUP($A55,Round25[],5,FALSE), 0)</f>
        <v>0</v>
      </c>
      <c r="AC55" s="4">
        <f>IFERROR(VLOOKUP($A55,Round26[],5,FALSE), 0)</f>
        <v>0</v>
      </c>
      <c r="AD55" s="4">
        <f>IFERROR(VLOOKUP($A55,Round27[],5,FALSE), 0)</f>
        <v>0</v>
      </c>
      <c r="AE55" s="4">
        <f>IFERROR(VLOOKUP($A55,Round28[],5,FALSE), 0)</f>
        <v>0</v>
      </c>
      <c r="AF55" s="4">
        <f>IFERROR(VLOOKUP($A55,Round29[],5,FALSE), 0)</f>
        <v>0</v>
      </c>
      <c r="AG55" s="4">
        <f>IFERROR(VLOOKUP($A55,Round30[],5,FALSE), 0)</f>
        <v>0</v>
      </c>
      <c r="AH55" s="4">
        <f>IFERROR(VLOOKUP($A55,Round31[],5,FALSE), 0)</f>
        <v>0</v>
      </c>
      <c r="AI55" s="4">
        <f>IFERROR(VLOOKUP($A55,Round32[],5,FALSE), 0)</f>
        <v>0</v>
      </c>
      <c r="AJ55" s="4">
        <f>IFERROR(VLOOKUP($A55,Round33[],5,FALSE), 0)</f>
        <v>0</v>
      </c>
      <c r="AK55" s="4">
        <f>IFERROR(VLOOKUP($A55,Round34[],5,FALSE), 0)</f>
        <v>0</v>
      </c>
      <c r="AL55" s="4">
        <f>IFERROR(VLOOKUP($A55,Round35[],5,FALSE), 0)</f>
        <v>0</v>
      </c>
      <c r="AM55" s="4">
        <f>IFERROR(VLOOKUP($A55,Round36[],5,FALSE), 0)</f>
        <v>0</v>
      </c>
      <c r="AN55" s="4">
        <f>IFERROR(VLOOKUP($A55,Round37[],5,FALSE), 0)</f>
        <v>0</v>
      </c>
      <c r="AO55" s="4">
        <f>IFERROR(VLOOKUP($A55,Round38[],5,FALSE), 0)</f>
        <v>0</v>
      </c>
      <c r="AP55" s="4">
        <f>IFERROR(VLOOKUP($A55,Round39[],5,FALSE), 0)</f>
        <v>0</v>
      </c>
      <c r="AQ55" s="4">
        <f>IFERROR(VLOOKUP($A55,Round40[],5,FALSE), 0)</f>
        <v>0</v>
      </c>
      <c r="AR55" s="4">
        <f>IFERROR(VLOOKUP($A55,Round41[],5,FALSE), 0)</f>
        <v>0</v>
      </c>
      <c r="AS55" s="4">
        <f>IFERROR(VLOOKUP($A55,Round42[],5,FALSE), 0)</f>
        <v>0</v>
      </c>
      <c r="AT55" s="4">
        <f>IFERROR(VLOOKUP($A55,Round43[],5,FALSE), 0)</f>
        <v>0</v>
      </c>
      <c r="AU55" s="4">
        <f>IFERROR(VLOOKUP($A55,Round44[],5,FALSE), 0)</f>
        <v>0</v>
      </c>
      <c r="AV55" s="4">
        <f>IFERROR(VLOOKUP($A55,Round45[],5,FALSE), 0)</f>
        <v>0</v>
      </c>
      <c r="AW55" s="4">
        <f>IFERROR(VLOOKUP($A55,Round46[],5,FALSE), 0)</f>
        <v>0</v>
      </c>
      <c r="AX55" s="4">
        <f>IFERROR(VLOOKUP($A55,Round47[],5,FALSE), 0)</f>
        <v>0</v>
      </c>
      <c r="AY55" s="4">
        <f>IFERROR(VLOOKUP($A55,Round48[],5,FALSE), 0)</f>
        <v>0</v>
      </c>
      <c r="AZ55" s="4">
        <f>IFERROR(VLOOKUP($A55,Round49[],5,FALSE), 0)</f>
        <v>0</v>
      </c>
      <c r="BA55" s="4">
        <f>IFERROR(VLOOKUP($A55,Round50[],5,FALSE), 0)</f>
        <v>0</v>
      </c>
      <c r="BB55" s="4">
        <f>IFERROR(VLOOKUP($A55,Round51[],5,FALSE), 0)</f>
        <v>0</v>
      </c>
      <c r="BC55" s="4">
        <f>IFERROR(VLOOKUP($A55,Round52[],5,FALSE), 0)</f>
        <v>0</v>
      </c>
      <c r="BD55" s="4">
        <f>IFERROR(VLOOKUP($A55,Round53[],5,FALSE), 0)</f>
        <v>0</v>
      </c>
      <c r="BE55" s="4">
        <f>IFERROR(VLOOKUP($A55,Round54[],5,FALSE), 0)</f>
        <v>0</v>
      </c>
      <c r="BF55" s="4">
        <f>IFERROR(VLOOKUP($A55,Round55[],5,FALSE), 0)</f>
        <v>0</v>
      </c>
      <c r="BG55" s="4">
        <f>IFERROR(VLOOKUP($A55,Round56[],5,FALSE), 0)</f>
        <v>0</v>
      </c>
      <c r="BH55" s="4">
        <f>IFERROR(VLOOKUP($A55,Round57[],5,FALSE), 0)</f>
        <v>0</v>
      </c>
      <c r="BI55" s="4">
        <f>IFERROR(VLOOKUP($A55,Round58[],5,FALSE), 0)</f>
        <v>0</v>
      </c>
      <c r="BJ55" s="4">
        <f>IFERROR(VLOOKUP($A55,Round59[],5,FALSE), 0)</f>
        <v>0</v>
      </c>
      <c r="BK55" s="4">
        <f>IFERROR(VLOOKUP($A55,Round60[],5,FALSE), 0)</f>
        <v>0</v>
      </c>
    </row>
    <row r="56" spans="1:63" ht="22.5">
      <c r="A56" s="1">
        <v>29566</v>
      </c>
      <c r="B56" s="5" t="s">
        <v>137</v>
      </c>
      <c r="C56" s="7">
        <f xml:space="preserve"> SUM(TotalPoints[[#This Row],[دور 1]:[دور 60]])</f>
        <v>7</v>
      </c>
      <c r="D56" s="4">
        <f>IFERROR(VLOOKUP($A56,Round01[],5,FALSE), 0)</f>
        <v>2</v>
      </c>
      <c r="E56" s="4">
        <f>IFERROR(VLOOKUP($A56,Round02[],5,FALSE), 0)</f>
        <v>0</v>
      </c>
      <c r="F56" s="4">
        <f>IFERROR(VLOOKUP($A56,Round03[],5,FALSE), 0)</f>
        <v>1</v>
      </c>
      <c r="G56" s="4">
        <f>IFERROR(VLOOKUP($A56,Round04[],5,FALSE), 0)</f>
        <v>1</v>
      </c>
      <c r="H56" s="4">
        <f>IFERROR(VLOOKUP($A56,Round05[],5,FALSE), 0)</f>
        <v>1</v>
      </c>
      <c r="I56" s="4">
        <f>IFERROR(VLOOKUP($A56,Round06[],5,FALSE), 0)</f>
        <v>0</v>
      </c>
      <c r="J56" s="4">
        <f>IFERROR(VLOOKUP($A56,Round07[],5,FALSE), 0)</f>
        <v>0</v>
      </c>
      <c r="K56" s="4">
        <f>IFERROR(VLOOKUP($A56,Round08[],5,FALSE), 0)</f>
        <v>2</v>
      </c>
      <c r="L56" s="4">
        <f>IFERROR(VLOOKUP($A56,Round09[],5,FALSE), 0)</f>
        <v>0</v>
      </c>
      <c r="M56" s="4">
        <f>IFERROR(VLOOKUP($A56,Round10[],5,FALSE), 0)</f>
        <v>0</v>
      </c>
      <c r="N56" s="4">
        <f>IFERROR(VLOOKUP($A56,Round11[],5,FALSE), 0)</f>
        <v>0</v>
      </c>
      <c r="O56" s="4">
        <f>IFERROR(VLOOKUP($A56,Round12[],5,FALSE), 0)</f>
        <v>0</v>
      </c>
      <c r="P56" s="4">
        <f>IFERROR(VLOOKUP($A56,Round13[],5,FALSE), 0)</f>
        <v>0</v>
      </c>
      <c r="Q56" s="4">
        <f>IFERROR(VLOOKUP($A56,Round14[],5,FALSE), 0)</f>
        <v>0</v>
      </c>
      <c r="R56" s="4">
        <f>IFERROR(VLOOKUP($A56,Round15[],5,FALSE), 0)</f>
        <v>0</v>
      </c>
      <c r="S56" s="4">
        <f>IFERROR(VLOOKUP($A56,Round16[],5,FALSE), 0)</f>
        <v>0</v>
      </c>
      <c r="T56" s="4">
        <f>IFERROR(VLOOKUP($A56,Round17[],5,FALSE), 0)</f>
        <v>0</v>
      </c>
      <c r="U56" s="4">
        <f>IFERROR(VLOOKUP($A56,Round18[],5,FALSE), 0)</f>
        <v>0</v>
      </c>
      <c r="V56" s="4">
        <f>IFERROR(VLOOKUP($A56,Round19[],5,FALSE), 0)</f>
        <v>0</v>
      </c>
      <c r="W56" s="4">
        <f>IFERROR(VLOOKUP($A56,Round20[],5,FALSE), 0)</f>
        <v>0</v>
      </c>
      <c r="X56" s="4">
        <f>IFERROR(VLOOKUP($A56,Round21[],5,FALSE), 0)</f>
        <v>0</v>
      </c>
      <c r="Y56" s="4">
        <f>IFERROR(VLOOKUP($A56,Round22[],5,FALSE), 0)</f>
        <v>0</v>
      </c>
      <c r="Z56" s="4">
        <f>IFERROR(VLOOKUP($A56,Round23[],5,FALSE), 0)</f>
        <v>0</v>
      </c>
      <c r="AA56" s="4">
        <f>IFERROR(VLOOKUP($A56,Round24[],5,FALSE), 0)</f>
        <v>0</v>
      </c>
      <c r="AB56" s="4">
        <f>IFERROR(VLOOKUP($A56,Round25[],5,FALSE), 0)</f>
        <v>0</v>
      </c>
      <c r="AC56" s="4">
        <f>IFERROR(VLOOKUP($A56,Round26[],5,FALSE), 0)</f>
        <v>0</v>
      </c>
      <c r="AD56" s="4">
        <f>IFERROR(VLOOKUP($A56,Round27[],5,FALSE), 0)</f>
        <v>0</v>
      </c>
      <c r="AE56" s="4">
        <f>IFERROR(VLOOKUP($A56,Round28[],5,FALSE), 0)</f>
        <v>0</v>
      </c>
      <c r="AF56" s="4">
        <f>IFERROR(VLOOKUP($A56,Round29[],5,FALSE), 0)</f>
        <v>0</v>
      </c>
      <c r="AG56" s="4">
        <f>IFERROR(VLOOKUP($A56,Round30[],5,FALSE), 0)</f>
        <v>0</v>
      </c>
      <c r="AH56" s="4">
        <f>IFERROR(VLOOKUP($A56,Round31[],5,FALSE), 0)</f>
        <v>0</v>
      </c>
      <c r="AI56" s="4">
        <f>IFERROR(VLOOKUP($A56,Round32[],5,FALSE), 0)</f>
        <v>0</v>
      </c>
      <c r="AJ56" s="4">
        <f>IFERROR(VLOOKUP($A56,Round33[],5,FALSE), 0)</f>
        <v>0</v>
      </c>
      <c r="AK56" s="4">
        <f>IFERROR(VLOOKUP($A56,Round34[],5,FALSE), 0)</f>
        <v>0</v>
      </c>
      <c r="AL56" s="4">
        <f>IFERROR(VLOOKUP($A56,Round35[],5,FALSE), 0)</f>
        <v>0</v>
      </c>
      <c r="AM56" s="4">
        <f>IFERROR(VLOOKUP($A56,Round36[],5,FALSE), 0)</f>
        <v>0</v>
      </c>
      <c r="AN56" s="4">
        <f>IFERROR(VLOOKUP($A56,Round37[],5,FALSE), 0)</f>
        <v>0</v>
      </c>
      <c r="AO56" s="4">
        <f>IFERROR(VLOOKUP($A56,Round38[],5,FALSE), 0)</f>
        <v>0</v>
      </c>
      <c r="AP56" s="4">
        <f>IFERROR(VLOOKUP($A56,Round39[],5,FALSE), 0)</f>
        <v>0</v>
      </c>
      <c r="AQ56" s="4">
        <f>IFERROR(VLOOKUP($A56,Round40[],5,FALSE), 0)</f>
        <v>0</v>
      </c>
      <c r="AR56" s="4">
        <f>IFERROR(VLOOKUP($A56,Round41[],5,FALSE), 0)</f>
        <v>0</v>
      </c>
      <c r="AS56" s="4">
        <f>IFERROR(VLOOKUP($A56,Round42[],5,FALSE), 0)</f>
        <v>0</v>
      </c>
      <c r="AT56" s="4">
        <f>IFERROR(VLOOKUP($A56,Round43[],5,FALSE), 0)</f>
        <v>0</v>
      </c>
      <c r="AU56" s="4">
        <f>IFERROR(VLOOKUP($A56,Round44[],5,FALSE), 0)</f>
        <v>0</v>
      </c>
      <c r="AV56" s="4">
        <f>IFERROR(VLOOKUP($A56,Round45[],5,FALSE), 0)</f>
        <v>0</v>
      </c>
      <c r="AW56" s="4">
        <f>IFERROR(VLOOKUP($A56,Round46[],5,FALSE), 0)</f>
        <v>0</v>
      </c>
      <c r="AX56" s="4">
        <f>IFERROR(VLOOKUP($A56,Round47[],5,FALSE), 0)</f>
        <v>0</v>
      </c>
      <c r="AY56" s="4">
        <f>IFERROR(VLOOKUP($A56,Round48[],5,FALSE), 0)</f>
        <v>0</v>
      </c>
      <c r="AZ56" s="4">
        <f>IFERROR(VLOOKUP($A56,Round49[],5,FALSE), 0)</f>
        <v>0</v>
      </c>
      <c r="BA56" s="4">
        <f>IFERROR(VLOOKUP($A56,Round50[],5,FALSE), 0)</f>
        <v>0</v>
      </c>
      <c r="BB56" s="4">
        <f>IFERROR(VLOOKUP($A56,Round51[],5,FALSE), 0)</f>
        <v>0</v>
      </c>
      <c r="BC56" s="4">
        <f>IFERROR(VLOOKUP($A56,Round52[],5,FALSE), 0)</f>
        <v>0</v>
      </c>
      <c r="BD56" s="4">
        <f>IFERROR(VLOOKUP($A56,Round53[],5,FALSE), 0)</f>
        <v>0</v>
      </c>
      <c r="BE56" s="4">
        <f>IFERROR(VLOOKUP($A56,Round54[],5,FALSE), 0)</f>
        <v>0</v>
      </c>
      <c r="BF56" s="4">
        <f>IFERROR(VLOOKUP($A56,Round55[],5,FALSE), 0)</f>
        <v>0</v>
      </c>
      <c r="BG56" s="4">
        <f>IFERROR(VLOOKUP($A56,Round56[],5,FALSE), 0)</f>
        <v>0</v>
      </c>
      <c r="BH56" s="4">
        <f>IFERROR(VLOOKUP($A56,Round57[],5,FALSE), 0)</f>
        <v>0</v>
      </c>
      <c r="BI56" s="4">
        <f>IFERROR(VLOOKUP($A56,Round58[],5,FALSE), 0)</f>
        <v>0</v>
      </c>
      <c r="BJ56" s="4">
        <f>IFERROR(VLOOKUP($A56,Round59[],5,FALSE), 0)</f>
        <v>0</v>
      </c>
      <c r="BK56" s="4">
        <f>IFERROR(VLOOKUP($A56,Round60[],5,FALSE), 0)</f>
        <v>0</v>
      </c>
    </row>
    <row r="57" spans="1:63" ht="22.5">
      <c r="A57" s="1">
        <v>29231</v>
      </c>
      <c r="B57" s="5" t="s">
        <v>168</v>
      </c>
      <c r="C57" s="7">
        <f xml:space="preserve"> SUM(TotalPoints[[#This Row],[دور 1]:[دور 60]])</f>
        <v>7</v>
      </c>
      <c r="D57" s="4">
        <f>IFERROR(VLOOKUP($A57,Round01[],5,FALSE), 0)</f>
        <v>0</v>
      </c>
      <c r="E57" s="4">
        <f>IFERROR(VLOOKUP($A57,Round02[],5,FALSE), 0)</f>
        <v>0</v>
      </c>
      <c r="F57" s="4">
        <f>IFERROR(VLOOKUP($A57,Round03[],5,FALSE), 0)</f>
        <v>0</v>
      </c>
      <c r="G57" s="4">
        <f>IFERROR(VLOOKUP($A57,Round04[],5,FALSE), 0)</f>
        <v>1</v>
      </c>
      <c r="H57" s="4">
        <f>IFERROR(VLOOKUP($A57,Round05[],5,FALSE), 0)</f>
        <v>1</v>
      </c>
      <c r="I57" s="4">
        <f>IFERROR(VLOOKUP($A57,Round06[],5,FALSE), 0)</f>
        <v>3</v>
      </c>
      <c r="J57" s="4">
        <f>IFERROR(VLOOKUP($A57,Round07[],5,FALSE), 0)</f>
        <v>0</v>
      </c>
      <c r="K57" s="4">
        <f>IFERROR(VLOOKUP($A57,Round08[],5,FALSE), 0)</f>
        <v>2</v>
      </c>
      <c r="L57" s="4">
        <f>IFERROR(VLOOKUP($A57,Round09[],5,FALSE), 0)</f>
        <v>0</v>
      </c>
      <c r="M57" s="4">
        <f>IFERROR(VLOOKUP($A57,Round10[],5,FALSE), 0)</f>
        <v>0</v>
      </c>
      <c r="N57" s="4">
        <f>IFERROR(VLOOKUP($A57,Round11[],5,FALSE), 0)</f>
        <v>0</v>
      </c>
      <c r="O57" s="4">
        <f>IFERROR(VLOOKUP($A57,Round12[],5,FALSE), 0)</f>
        <v>0</v>
      </c>
      <c r="P57" s="4">
        <f>IFERROR(VLOOKUP($A57,Round13[],5,FALSE), 0)</f>
        <v>0</v>
      </c>
      <c r="Q57" s="4">
        <f>IFERROR(VLOOKUP($A57,Round14[],5,FALSE), 0)</f>
        <v>0</v>
      </c>
      <c r="R57" s="4">
        <f>IFERROR(VLOOKUP($A57,Round15[],5,FALSE), 0)</f>
        <v>0</v>
      </c>
      <c r="S57" s="4">
        <f>IFERROR(VLOOKUP($A57,Round16[],5,FALSE), 0)</f>
        <v>0</v>
      </c>
      <c r="T57" s="4">
        <f>IFERROR(VLOOKUP($A57,Round17[],5,FALSE), 0)</f>
        <v>0</v>
      </c>
      <c r="U57" s="4">
        <f>IFERROR(VLOOKUP($A57,Round18[],5,FALSE), 0)</f>
        <v>0</v>
      </c>
      <c r="V57" s="4">
        <f>IFERROR(VLOOKUP($A57,Round19[],5,FALSE), 0)</f>
        <v>0</v>
      </c>
      <c r="W57" s="4">
        <f>IFERROR(VLOOKUP($A57,Round20[],5,FALSE), 0)</f>
        <v>0</v>
      </c>
      <c r="X57" s="4">
        <f>IFERROR(VLOOKUP($A57,Round21[],5,FALSE), 0)</f>
        <v>0</v>
      </c>
      <c r="Y57" s="4">
        <f>IFERROR(VLOOKUP($A57,Round22[],5,FALSE), 0)</f>
        <v>0</v>
      </c>
      <c r="Z57" s="4">
        <f>IFERROR(VLOOKUP($A57,Round23[],5,FALSE), 0)</f>
        <v>0</v>
      </c>
      <c r="AA57" s="4">
        <f>IFERROR(VLOOKUP($A57,Round24[],5,FALSE), 0)</f>
        <v>0</v>
      </c>
      <c r="AB57" s="4">
        <f>IFERROR(VLOOKUP($A57,Round25[],5,FALSE), 0)</f>
        <v>0</v>
      </c>
      <c r="AC57" s="4">
        <f>IFERROR(VLOOKUP($A57,Round26[],5,FALSE), 0)</f>
        <v>0</v>
      </c>
      <c r="AD57" s="4">
        <f>IFERROR(VLOOKUP($A57,Round27[],5,FALSE), 0)</f>
        <v>0</v>
      </c>
      <c r="AE57" s="4">
        <f>IFERROR(VLOOKUP($A57,Round28[],5,FALSE), 0)</f>
        <v>0</v>
      </c>
      <c r="AF57" s="4">
        <f>IFERROR(VLOOKUP($A57,Round29[],5,FALSE), 0)</f>
        <v>0</v>
      </c>
      <c r="AG57" s="4">
        <f>IFERROR(VLOOKUP($A57,Round30[],5,FALSE), 0)</f>
        <v>0</v>
      </c>
      <c r="AH57" s="4">
        <f>IFERROR(VLOOKUP($A57,Round31[],5,FALSE), 0)</f>
        <v>0</v>
      </c>
      <c r="AI57" s="4">
        <f>IFERROR(VLOOKUP($A57,Round32[],5,FALSE), 0)</f>
        <v>0</v>
      </c>
      <c r="AJ57" s="4">
        <f>IFERROR(VLOOKUP($A57,Round33[],5,FALSE), 0)</f>
        <v>0</v>
      </c>
      <c r="AK57" s="4">
        <f>IFERROR(VLOOKUP($A57,Round34[],5,FALSE), 0)</f>
        <v>0</v>
      </c>
      <c r="AL57" s="4">
        <f>IFERROR(VLOOKUP($A57,Round35[],5,FALSE), 0)</f>
        <v>0</v>
      </c>
      <c r="AM57" s="4">
        <f>IFERROR(VLOOKUP($A57,Round36[],5,FALSE), 0)</f>
        <v>0</v>
      </c>
      <c r="AN57" s="4">
        <f>IFERROR(VLOOKUP($A57,Round37[],5,FALSE), 0)</f>
        <v>0</v>
      </c>
      <c r="AO57" s="4">
        <f>IFERROR(VLOOKUP($A57,Round38[],5,FALSE), 0)</f>
        <v>0</v>
      </c>
      <c r="AP57" s="4">
        <f>IFERROR(VLOOKUP($A57,Round39[],5,FALSE), 0)</f>
        <v>0</v>
      </c>
      <c r="AQ57" s="4">
        <f>IFERROR(VLOOKUP($A57,Round40[],5,FALSE), 0)</f>
        <v>0</v>
      </c>
      <c r="AR57" s="4">
        <f>IFERROR(VLOOKUP($A57,Round41[],5,FALSE), 0)</f>
        <v>0</v>
      </c>
      <c r="AS57" s="4">
        <f>IFERROR(VLOOKUP($A57,Round42[],5,FALSE), 0)</f>
        <v>0</v>
      </c>
      <c r="AT57" s="4">
        <f>IFERROR(VLOOKUP($A57,Round43[],5,FALSE), 0)</f>
        <v>0</v>
      </c>
      <c r="AU57" s="4">
        <f>IFERROR(VLOOKUP($A57,Round44[],5,FALSE), 0)</f>
        <v>0</v>
      </c>
      <c r="AV57" s="4">
        <f>IFERROR(VLOOKUP($A57,Round45[],5,FALSE), 0)</f>
        <v>0</v>
      </c>
      <c r="AW57" s="4">
        <f>IFERROR(VLOOKUP($A57,Round46[],5,FALSE), 0)</f>
        <v>0</v>
      </c>
      <c r="AX57" s="4">
        <f>IFERROR(VLOOKUP($A57,Round47[],5,FALSE), 0)</f>
        <v>0</v>
      </c>
      <c r="AY57" s="4">
        <f>IFERROR(VLOOKUP($A57,Round48[],5,FALSE), 0)</f>
        <v>0</v>
      </c>
      <c r="AZ57" s="4">
        <f>IFERROR(VLOOKUP($A57,Round49[],5,FALSE), 0)</f>
        <v>0</v>
      </c>
      <c r="BA57" s="4">
        <f>IFERROR(VLOOKUP($A57,Round50[],5,FALSE), 0)</f>
        <v>0</v>
      </c>
      <c r="BB57" s="4">
        <f>IFERROR(VLOOKUP($A57,Round51[],5,FALSE), 0)</f>
        <v>0</v>
      </c>
      <c r="BC57" s="4">
        <f>IFERROR(VLOOKUP($A57,Round52[],5,FALSE), 0)</f>
        <v>0</v>
      </c>
      <c r="BD57" s="4">
        <f>IFERROR(VLOOKUP($A57,Round53[],5,FALSE), 0)</f>
        <v>0</v>
      </c>
      <c r="BE57" s="4">
        <f>IFERROR(VLOOKUP($A57,Round54[],5,FALSE), 0)</f>
        <v>0</v>
      </c>
      <c r="BF57" s="4">
        <f>IFERROR(VLOOKUP($A57,Round55[],5,FALSE), 0)</f>
        <v>0</v>
      </c>
      <c r="BG57" s="4">
        <f>IFERROR(VLOOKUP($A57,Round56[],5,FALSE), 0)</f>
        <v>0</v>
      </c>
      <c r="BH57" s="4">
        <f>IFERROR(VLOOKUP($A57,Round57[],5,FALSE), 0)</f>
        <v>0</v>
      </c>
      <c r="BI57" s="4">
        <f>IFERROR(VLOOKUP($A57,Round58[],5,FALSE), 0)</f>
        <v>0</v>
      </c>
      <c r="BJ57" s="4">
        <f>IFERROR(VLOOKUP($A57,Round59[],5,FALSE), 0)</f>
        <v>0</v>
      </c>
      <c r="BK57" s="4">
        <f>IFERROR(VLOOKUP($A57,Round60[],5,FALSE), 0)</f>
        <v>0</v>
      </c>
    </row>
    <row r="58" spans="1:63" ht="22.5">
      <c r="A58" s="1">
        <v>8142</v>
      </c>
      <c r="B58" s="5" t="s">
        <v>84</v>
      </c>
      <c r="C58" s="7">
        <f xml:space="preserve"> SUM(TotalPoints[[#This Row],[دور 1]:[دور 60]])</f>
        <v>7</v>
      </c>
      <c r="D58" s="4">
        <f>IFERROR(VLOOKUP($A58,Round01[],5,FALSE), 0)</f>
        <v>3</v>
      </c>
      <c r="E58" s="4">
        <f>IFERROR(VLOOKUP($A58,Round02[],5,FALSE), 0)</f>
        <v>0</v>
      </c>
      <c r="F58" s="4">
        <f>IFERROR(VLOOKUP($A58,Round03[],5,FALSE), 0)</f>
        <v>0</v>
      </c>
      <c r="G58" s="4">
        <f>IFERROR(VLOOKUP($A58,Round04[],5,FALSE), 0)</f>
        <v>3</v>
      </c>
      <c r="H58" s="4">
        <f>IFERROR(VLOOKUP($A58,Round05[],5,FALSE), 0)</f>
        <v>1</v>
      </c>
      <c r="I58" s="4">
        <f>IFERROR(VLOOKUP($A58,Round06[],5,FALSE), 0)</f>
        <v>0</v>
      </c>
      <c r="J58" s="4">
        <f>IFERROR(VLOOKUP($A58,Round07[],5,FALSE), 0)</f>
        <v>0</v>
      </c>
      <c r="K58" s="4">
        <f>IFERROR(VLOOKUP($A58,Round08[],5,FALSE), 0)</f>
        <v>0</v>
      </c>
      <c r="L58" s="4">
        <f>IFERROR(VLOOKUP($A58,Round09[],5,FALSE), 0)</f>
        <v>0</v>
      </c>
      <c r="M58" s="4">
        <f>IFERROR(VLOOKUP($A58,Round10[],5,FALSE), 0)</f>
        <v>0</v>
      </c>
      <c r="N58" s="4">
        <f>IFERROR(VLOOKUP($A58,Round11[],5,FALSE), 0)</f>
        <v>0</v>
      </c>
      <c r="O58" s="4">
        <f>IFERROR(VLOOKUP($A58,Round12[],5,FALSE), 0)</f>
        <v>0</v>
      </c>
      <c r="P58" s="4">
        <f>IFERROR(VLOOKUP($A58,Round13[],5,FALSE), 0)</f>
        <v>0</v>
      </c>
      <c r="Q58" s="4">
        <f>IFERROR(VLOOKUP($A58,Round14[],5,FALSE), 0)</f>
        <v>0</v>
      </c>
      <c r="R58" s="4">
        <f>IFERROR(VLOOKUP($A58,Round15[],5,FALSE), 0)</f>
        <v>0</v>
      </c>
      <c r="S58" s="4">
        <f>IFERROR(VLOOKUP($A58,Round16[],5,FALSE), 0)</f>
        <v>0</v>
      </c>
      <c r="T58" s="4">
        <f>IFERROR(VLOOKUP($A58,Round17[],5,FALSE), 0)</f>
        <v>0</v>
      </c>
      <c r="U58" s="4">
        <f>IFERROR(VLOOKUP($A58,Round18[],5,FALSE), 0)</f>
        <v>0</v>
      </c>
      <c r="V58" s="4">
        <f>IFERROR(VLOOKUP($A58,Round19[],5,FALSE), 0)</f>
        <v>0</v>
      </c>
      <c r="W58" s="4">
        <f>IFERROR(VLOOKUP($A58,Round20[],5,FALSE), 0)</f>
        <v>0</v>
      </c>
      <c r="X58" s="4">
        <f>IFERROR(VLOOKUP($A58,Round21[],5,FALSE), 0)</f>
        <v>0</v>
      </c>
      <c r="Y58" s="4">
        <f>IFERROR(VLOOKUP($A58,Round22[],5,FALSE), 0)</f>
        <v>0</v>
      </c>
      <c r="Z58" s="4">
        <f>IFERROR(VLOOKUP($A58,Round23[],5,FALSE), 0)</f>
        <v>0</v>
      </c>
      <c r="AA58" s="4">
        <f>IFERROR(VLOOKUP($A58,Round24[],5,FALSE), 0)</f>
        <v>0</v>
      </c>
      <c r="AB58" s="4">
        <f>IFERROR(VLOOKUP($A58,Round25[],5,FALSE), 0)</f>
        <v>0</v>
      </c>
      <c r="AC58" s="4">
        <f>IFERROR(VLOOKUP($A58,Round26[],5,FALSE), 0)</f>
        <v>0</v>
      </c>
      <c r="AD58" s="4">
        <f>IFERROR(VLOOKUP($A58,Round27[],5,FALSE), 0)</f>
        <v>0</v>
      </c>
      <c r="AE58" s="4">
        <f>IFERROR(VLOOKUP($A58,Round28[],5,FALSE), 0)</f>
        <v>0</v>
      </c>
      <c r="AF58" s="4">
        <f>IFERROR(VLOOKUP($A58,Round29[],5,FALSE), 0)</f>
        <v>0</v>
      </c>
      <c r="AG58" s="4">
        <f>IFERROR(VLOOKUP($A58,Round30[],5,FALSE), 0)</f>
        <v>0</v>
      </c>
      <c r="AH58" s="4">
        <f>IFERROR(VLOOKUP($A58,Round31[],5,FALSE), 0)</f>
        <v>0</v>
      </c>
      <c r="AI58" s="4">
        <f>IFERROR(VLOOKUP($A58,Round32[],5,FALSE), 0)</f>
        <v>0</v>
      </c>
      <c r="AJ58" s="4">
        <f>IFERROR(VLOOKUP($A58,Round33[],5,FALSE), 0)</f>
        <v>0</v>
      </c>
      <c r="AK58" s="4">
        <f>IFERROR(VLOOKUP($A58,Round34[],5,FALSE), 0)</f>
        <v>0</v>
      </c>
      <c r="AL58" s="4">
        <f>IFERROR(VLOOKUP($A58,Round35[],5,FALSE), 0)</f>
        <v>0</v>
      </c>
      <c r="AM58" s="4">
        <f>IFERROR(VLOOKUP($A58,Round36[],5,FALSE), 0)</f>
        <v>0</v>
      </c>
      <c r="AN58" s="4">
        <f>IFERROR(VLOOKUP($A58,Round37[],5,FALSE), 0)</f>
        <v>0</v>
      </c>
      <c r="AO58" s="4">
        <f>IFERROR(VLOOKUP($A58,Round38[],5,FALSE), 0)</f>
        <v>0</v>
      </c>
      <c r="AP58" s="4">
        <f>IFERROR(VLOOKUP($A58,Round39[],5,FALSE), 0)</f>
        <v>0</v>
      </c>
      <c r="AQ58" s="4">
        <f>IFERROR(VLOOKUP($A58,Round40[],5,FALSE), 0)</f>
        <v>0</v>
      </c>
      <c r="AR58" s="4">
        <f>IFERROR(VLOOKUP($A58,Round41[],5,FALSE), 0)</f>
        <v>0</v>
      </c>
      <c r="AS58" s="4">
        <f>IFERROR(VLOOKUP($A58,Round42[],5,FALSE), 0)</f>
        <v>0</v>
      </c>
      <c r="AT58" s="4">
        <f>IFERROR(VLOOKUP($A58,Round43[],5,FALSE), 0)</f>
        <v>0</v>
      </c>
      <c r="AU58" s="4">
        <f>IFERROR(VLOOKUP($A58,Round44[],5,FALSE), 0)</f>
        <v>0</v>
      </c>
      <c r="AV58" s="4">
        <f>IFERROR(VLOOKUP($A58,Round45[],5,FALSE), 0)</f>
        <v>0</v>
      </c>
      <c r="AW58" s="4">
        <f>IFERROR(VLOOKUP($A58,Round46[],5,FALSE), 0)</f>
        <v>0</v>
      </c>
      <c r="AX58" s="4">
        <f>IFERROR(VLOOKUP($A58,Round47[],5,FALSE), 0)</f>
        <v>0</v>
      </c>
      <c r="AY58" s="4">
        <f>IFERROR(VLOOKUP($A58,Round48[],5,FALSE), 0)</f>
        <v>0</v>
      </c>
      <c r="AZ58" s="4">
        <f>IFERROR(VLOOKUP($A58,Round49[],5,FALSE), 0)</f>
        <v>0</v>
      </c>
      <c r="BA58" s="4">
        <f>IFERROR(VLOOKUP($A58,Round50[],5,FALSE), 0)</f>
        <v>0</v>
      </c>
      <c r="BB58" s="4">
        <f>IFERROR(VLOOKUP($A58,Round51[],5,FALSE), 0)</f>
        <v>0</v>
      </c>
      <c r="BC58" s="4">
        <f>IFERROR(VLOOKUP($A58,Round52[],5,FALSE), 0)</f>
        <v>0</v>
      </c>
      <c r="BD58" s="4">
        <f>IFERROR(VLOOKUP($A58,Round53[],5,FALSE), 0)</f>
        <v>0</v>
      </c>
      <c r="BE58" s="4">
        <f>IFERROR(VLOOKUP($A58,Round54[],5,FALSE), 0)</f>
        <v>0</v>
      </c>
      <c r="BF58" s="4">
        <f>IFERROR(VLOOKUP($A58,Round55[],5,FALSE), 0)</f>
        <v>0</v>
      </c>
      <c r="BG58" s="4">
        <f>IFERROR(VLOOKUP($A58,Round56[],5,FALSE), 0)</f>
        <v>0</v>
      </c>
      <c r="BH58" s="4">
        <f>IFERROR(VLOOKUP($A58,Round57[],5,FALSE), 0)</f>
        <v>0</v>
      </c>
      <c r="BI58" s="4">
        <f>IFERROR(VLOOKUP($A58,Round58[],5,FALSE), 0)</f>
        <v>0</v>
      </c>
      <c r="BJ58" s="4">
        <f>IFERROR(VLOOKUP($A58,Round59[],5,FALSE), 0)</f>
        <v>0</v>
      </c>
      <c r="BK58" s="4">
        <f>IFERROR(VLOOKUP($A58,Round60[],5,FALSE), 0)</f>
        <v>0</v>
      </c>
    </row>
    <row r="59" spans="1:63" ht="22.5">
      <c r="A59" s="1">
        <v>27092</v>
      </c>
      <c r="B59" s="5" t="s">
        <v>74</v>
      </c>
      <c r="C59" s="7">
        <f xml:space="preserve"> SUM(TotalPoints[[#This Row],[دور 1]:[دور 60]])</f>
        <v>6</v>
      </c>
      <c r="D59" s="4">
        <f>IFERROR(VLOOKUP($A59,Round01[],5,FALSE), 0)</f>
        <v>1</v>
      </c>
      <c r="E59" s="4">
        <f>IFERROR(VLOOKUP($A59,Round02[],5,FALSE), 0)</f>
        <v>0</v>
      </c>
      <c r="F59" s="4">
        <f>IFERROR(VLOOKUP($A59,Round03[],5,FALSE), 0)</f>
        <v>0</v>
      </c>
      <c r="G59" s="4">
        <f>IFERROR(VLOOKUP($A59,Round04[],5,FALSE), 0)</f>
        <v>0</v>
      </c>
      <c r="H59" s="4">
        <f>IFERROR(VLOOKUP($A59,Round05[],5,FALSE), 0)</f>
        <v>1</v>
      </c>
      <c r="I59" s="4">
        <f>IFERROR(VLOOKUP($A59,Round06[],5,FALSE), 0)</f>
        <v>0</v>
      </c>
      <c r="J59" s="4">
        <f>IFERROR(VLOOKUP($A59,Round07[],5,FALSE), 0)</f>
        <v>1</v>
      </c>
      <c r="K59" s="4">
        <f>IFERROR(VLOOKUP($A59,Round08[],5,FALSE), 0)</f>
        <v>3</v>
      </c>
      <c r="L59" s="4">
        <f>IFERROR(VLOOKUP($A59,Round09[],5,FALSE), 0)</f>
        <v>0</v>
      </c>
      <c r="M59" s="4">
        <f>IFERROR(VLOOKUP($A59,Round10[],5,FALSE), 0)</f>
        <v>0</v>
      </c>
      <c r="N59" s="4">
        <f>IFERROR(VLOOKUP($A59,Round11[],5,FALSE), 0)</f>
        <v>0</v>
      </c>
      <c r="O59" s="4">
        <f>IFERROR(VLOOKUP($A59,Round12[],5,FALSE), 0)</f>
        <v>0</v>
      </c>
      <c r="P59" s="4">
        <f>IFERROR(VLOOKUP($A59,Round13[],5,FALSE), 0)</f>
        <v>0</v>
      </c>
      <c r="Q59" s="4">
        <f>IFERROR(VLOOKUP($A59,Round14[],5,FALSE), 0)</f>
        <v>0</v>
      </c>
      <c r="R59" s="4">
        <f>IFERROR(VLOOKUP($A59,Round15[],5,FALSE), 0)</f>
        <v>0</v>
      </c>
      <c r="S59" s="4">
        <f>IFERROR(VLOOKUP($A59,Round16[],5,FALSE), 0)</f>
        <v>0</v>
      </c>
      <c r="T59" s="4">
        <f>IFERROR(VLOOKUP($A59,Round17[],5,FALSE), 0)</f>
        <v>0</v>
      </c>
      <c r="U59" s="4">
        <f>IFERROR(VLOOKUP($A59,Round18[],5,FALSE), 0)</f>
        <v>0</v>
      </c>
      <c r="V59" s="4">
        <f>IFERROR(VLOOKUP($A59,Round19[],5,FALSE), 0)</f>
        <v>0</v>
      </c>
      <c r="W59" s="4">
        <f>IFERROR(VLOOKUP($A59,Round20[],5,FALSE), 0)</f>
        <v>0</v>
      </c>
      <c r="X59" s="4">
        <f>IFERROR(VLOOKUP($A59,Round21[],5,FALSE), 0)</f>
        <v>0</v>
      </c>
      <c r="Y59" s="4">
        <f>IFERROR(VLOOKUP($A59,Round22[],5,FALSE), 0)</f>
        <v>0</v>
      </c>
      <c r="Z59" s="4">
        <f>IFERROR(VLOOKUP($A59,Round23[],5,FALSE), 0)</f>
        <v>0</v>
      </c>
      <c r="AA59" s="4">
        <f>IFERROR(VLOOKUP($A59,Round24[],5,FALSE), 0)</f>
        <v>0</v>
      </c>
      <c r="AB59" s="4">
        <f>IFERROR(VLOOKUP($A59,Round25[],5,FALSE), 0)</f>
        <v>0</v>
      </c>
      <c r="AC59" s="4">
        <f>IFERROR(VLOOKUP($A59,Round26[],5,FALSE), 0)</f>
        <v>0</v>
      </c>
      <c r="AD59" s="4">
        <f>IFERROR(VLOOKUP($A59,Round27[],5,FALSE), 0)</f>
        <v>0</v>
      </c>
      <c r="AE59" s="4">
        <f>IFERROR(VLOOKUP($A59,Round28[],5,FALSE), 0)</f>
        <v>0</v>
      </c>
      <c r="AF59" s="4">
        <f>IFERROR(VLOOKUP($A59,Round29[],5,FALSE), 0)</f>
        <v>0</v>
      </c>
      <c r="AG59" s="4">
        <f>IFERROR(VLOOKUP($A59,Round30[],5,FALSE), 0)</f>
        <v>0</v>
      </c>
      <c r="AH59" s="4">
        <f>IFERROR(VLOOKUP($A59,Round31[],5,FALSE), 0)</f>
        <v>0</v>
      </c>
      <c r="AI59" s="4">
        <f>IFERROR(VLOOKUP($A59,Round32[],5,FALSE), 0)</f>
        <v>0</v>
      </c>
      <c r="AJ59" s="4">
        <f>IFERROR(VLOOKUP($A59,Round33[],5,FALSE), 0)</f>
        <v>0</v>
      </c>
      <c r="AK59" s="4">
        <f>IFERROR(VLOOKUP($A59,Round34[],5,FALSE), 0)</f>
        <v>0</v>
      </c>
      <c r="AL59" s="4">
        <f>IFERROR(VLOOKUP($A59,Round35[],5,FALSE), 0)</f>
        <v>0</v>
      </c>
      <c r="AM59" s="4">
        <f>IFERROR(VLOOKUP($A59,Round36[],5,FALSE), 0)</f>
        <v>0</v>
      </c>
      <c r="AN59" s="4">
        <f>IFERROR(VLOOKUP($A59,Round37[],5,FALSE), 0)</f>
        <v>0</v>
      </c>
      <c r="AO59" s="4">
        <f>IFERROR(VLOOKUP($A59,Round38[],5,FALSE), 0)</f>
        <v>0</v>
      </c>
      <c r="AP59" s="4">
        <f>IFERROR(VLOOKUP($A59,Round39[],5,FALSE), 0)</f>
        <v>0</v>
      </c>
      <c r="AQ59" s="4">
        <f>IFERROR(VLOOKUP($A59,Round40[],5,FALSE), 0)</f>
        <v>0</v>
      </c>
      <c r="AR59" s="4">
        <f>IFERROR(VLOOKUP($A59,Round41[],5,FALSE), 0)</f>
        <v>0</v>
      </c>
      <c r="AS59" s="4">
        <f>IFERROR(VLOOKUP($A59,Round42[],5,FALSE), 0)</f>
        <v>0</v>
      </c>
      <c r="AT59" s="4">
        <f>IFERROR(VLOOKUP($A59,Round43[],5,FALSE), 0)</f>
        <v>0</v>
      </c>
      <c r="AU59" s="4">
        <f>IFERROR(VLOOKUP($A59,Round44[],5,FALSE), 0)</f>
        <v>0</v>
      </c>
      <c r="AV59" s="4">
        <f>IFERROR(VLOOKUP($A59,Round45[],5,FALSE), 0)</f>
        <v>0</v>
      </c>
      <c r="AW59" s="4">
        <f>IFERROR(VLOOKUP($A59,Round46[],5,FALSE), 0)</f>
        <v>0</v>
      </c>
      <c r="AX59" s="4">
        <f>IFERROR(VLOOKUP($A59,Round47[],5,FALSE), 0)</f>
        <v>0</v>
      </c>
      <c r="AY59" s="4">
        <f>IFERROR(VLOOKUP($A59,Round48[],5,FALSE), 0)</f>
        <v>0</v>
      </c>
      <c r="AZ59" s="4">
        <f>IFERROR(VLOOKUP($A59,Round49[],5,FALSE), 0)</f>
        <v>0</v>
      </c>
      <c r="BA59" s="4">
        <f>IFERROR(VLOOKUP($A59,Round50[],5,FALSE), 0)</f>
        <v>0</v>
      </c>
      <c r="BB59" s="4">
        <f>IFERROR(VLOOKUP($A59,Round51[],5,FALSE), 0)</f>
        <v>0</v>
      </c>
      <c r="BC59" s="4">
        <f>IFERROR(VLOOKUP($A59,Round52[],5,FALSE), 0)</f>
        <v>0</v>
      </c>
      <c r="BD59" s="4">
        <f>IFERROR(VLOOKUP($A59,Round53[],5,FALSE), 0)</f>
        <v>0</v>
      </c>
      <c r="BE59" s="4">
        <f>IFERROR(VLOOKUP($A59,Round54[],5,FALSE), 0)</f>
        <v>0</v>
      </c>
      <c r="BF59" s="4">
        <f>IFERROR(VLOOKUP($A59,Round55[],5,FALSE), 0)</f>
        <v>0</v>
      </c>
      <c r="BG59" s="4">
        <f>IFERROR(VLOOKUP($A59,Round56[],5,FALSE), 0)</f>
        <v>0</v>
      </c>
      <c r="BH59" s="4">
        <f>IFERROR(VLOOKUP($A59,Round57[],5,FALSE), 0)</f>
        <v>0</v>
      </c>
      <c r="BI59" s="4">
        <f>IFERROR(VLOOKUP($A59,Round58[],5,FALSE), 0)</f>
        <v>0</v>
      </c>
      <c r="BJ59" s="4">
        <f>IFERROR(VLOOKUP($A59,Round59[],5,FALSE), 0)</f>
        <v>0</v>
      </c>
      <c r="BK59" s="4">
        <f>IFERROR(VLOOKUP($A59,Round60[],5,FALSE), 0)</f>
        <v>0</v>
      </c>
    </row>
    <row r="60" spans="1:63">
      <c r="A60" s="10">
        <v>29700</v>
      </c>
      <c r="B60" s="12" t="s">
        <v>234</v>
      </c>
      <c r="C60" s="11">
        <f xml:space="preserve"> SUM(TotalPoints[[#This Row],[دور 1]:[دور 60]])</f>
        <v>5</v>
      </c>
      <c r="D60" s="13">
        <f>IFERROR(VLOOKUP($A60,Round01[],5,FALSE), 0)</f>
        <v>0</v>
      </c>
      <c r="E60" s="13">
        <f>IFERROR(VLOOKUP($A60,Round02[],5,FALSE), 0)</f>
        <v>0</v>
      </c>
      <c r="F60" s="13">
        <f>IFERROR(VLOOKUP($A60,Round03[],5,FALSE), 0)</f>
        <v>0</v>
      </c>
      <c r="G60" s="13">
        <f>IFERROR(VLOOKUP($A60,Round04[],5,FALSE), 0)</f>
        <v>0</v>
      </c>
      <c r="H60" s="13">
        <f>IFERROR(VLOOKUP($A60,Round05[],5,FALSE), 0)</f>
        <v>0</v>
      </c>
      <c r="I60" s="13">
        <f>IFERROR(VLOOKUP($A60,Round06[],5,FALSE), 0)</f>
        <v>0</v>
      </c>
      <c r="J60" s="13">
        <f>IFERROR(VLOOKUP($A60,Round07[],5,FALSE), 0)</f>
        <v>0</v>
      </c>
      <c r="K60" s="13">
        <f>IFERROR(VLOOKUP($A60,Round08[],5,FALSE), 0)</f>
        <v>5</v>
      </c>
      <c r="L60" s="13">
        <f>IFERROR(VLOOKUP($A60,Round09[],5,FALSE), 0)</f>
        <v>0</v>
      </c>
      <c r="M60" s="13">
        <f>IFERROR(VLOOKUP($A60,Round10[],5,FALSE), 0)</f>
        <v>0</v>
      </c>
      <c r="N60" s="13">
        <f>IFERROR(VLOOKUP($A60,Round11[],5,FALSE), 0)</f>
        <v>0</v>
      </c>
      <c r="O60" s="13">
        <f>IFERROR(VLOOKUP($A60,Round12[],5,FALSE), 0)</f>
        <v>0</v>
      </c>
      <c r="P60" s="13">
        <f>IFERROR(VLOOKUP($A60,Round13[],5,FALSE), 0)</f>
        <v>0</v>
      </c>
      <c r="Q60" s="13">
        <f>IFERROR(VLOOKUP($A60,Round14[],5,FALSE), 0)</f>
        <v>0</v>
      </c>
      <c r="R60" s="13">
        <f>IFERROR(VLOOKUP($A60,Round15[],5,FALSE), 0)</f>
        <v>0</v>
      </c>
      <c r="S60" s="13">
        <f>IFERROR(VLOOKUP($A60,Round16[],5,FALSE), 0)</f>
        <v>0</v>
      </c>
      <c r="T60" s="13">
        <f>IFERROR(VLOOKUP($A60,Round17[],5,FALSE), 0)</f>
        <v>0</v>
      </c>
      <c r="U60" s="13">
        <f>IFERROR(VLOOKUP($A60,Round18[],5,FALSE), 0)</f>
        <v>0</v>
      </c>
      <c r="V60" s="13">
        <f>IFERROR(VLOOKUP($A60,Round19[],5,FALSE), 0)</f>
        <v>0</v>
      </c>
      <c r="W60" s="13">
        <f>IFERROR(VLOOKUP($A60,Round20[],5,FALSE), 0)</f>
        <v>0</v>
      </c>
      <c r="X60" s="13">
        <f>IFERROR(VLOOKUP($A60,Round21[],5,FALSE), 0)</f>
        <v>0</v>
      </c>
      <c r="Y60" s="13">
        <f>IFERROR(VLOOKUP($A60,Round22[],5,FALSE), 0)</f>
        <v>0</v>
      </c>
      <c r="Z60" s="13">
        <f>IFERROR(VLOOKUP($A60,Round23[],5,FALSE), 0)</f>
        <v>0</v>
      </c>
      <c r="AA60" s="13">
        <f>IFERROR(VLOOKUP($A60,Round24[],5,FALSE), 0)</f>
        <v>0</v>
      </c>
      <c r="AB60" s="13">
        <f>IFERROR(VLOOKUP($A60,Round25[],5,FALSE), 0)</f>
        <v>0</v>
      </c>
      <c r="AC60" s="13">
        <f>IFERROR(VLOOKUP($A60,Round26[],5,FALSE), 0)</f>
        <v>0</v>
      </c>
      <c r="AD60" s="13">
        <f>IFERROR(VLOOKUP($A60,Round27[],5,FALSE), 0)</f>
        <v>0</v>
      </c>
      <c r="AE60" s="13">
        <f>IFERROR(VLOOKUP($A60,Round28[],5,FALSE), 0)</f>
        <v>0</v>
      </c>
      <c r="AF60" s="13">
        <f>IFERROR(VLOOKUP($A60,Round29[],5,FALSE), 0)</f>
        <v>0</v>
      </c>
      <c r="AG60" s="13">
        <f>IFERROR(VLOOKUP($A60,Round30[],5,FALSE), 0)</f>
        <v>0</v>
      </c>
      <c r="AH60" s="13">
        <f>IFERROR(VLOOKUP($A60,Round31[],5,FALSE), 0)</f>
        <v>0</v>
      </c>
      <c r="AI60" s="13">
        <f>IFERROR(VLOOKUP($A60,Round32[],5,FALSE), 0)</f>
        <v>0</v>
      </c>
      <c r="AJ60" s="13">
        <f>IFERROR(VLOOKUP($A60,Round33[],5,FALSE), 0)</f>
        <v>0</v>
      </c>
      <c r="AK60" s="13">
        <f>IFERROR(VLOOKUP($A60,Round34[],5,FALSE), 0)</f>
        <v>0</v>
      </c>
      <c r="AL60" s="13">
        <f>IFERROR(VLOOKUP($A60,Round35[],5,FALSE), 0)</f>
        <v>0</v>
      </c>
      <c r="AM60" s="13">
        <f>IFERROR(VLOOKUP($A60,Round36[],5,FALSE), 0)</f>
        <v>0</v>
      </c>
      <c r="AN60" s="13">
        <f>IFERROR(VLOOKUP($A60,Round37[],5,FALSE), 0)</f>
        <v>0</v>
      </c>
      <c r="AO60" s="13">
        <f>IFERROR(VLOOKUP($A60,Round38[],5,FALSE), 0)</f>
        <v>0</v>
      </c>
      <c r="AP60" s="13">
        <f>IFERROR(VLOOKUP($A60,Round39[],5,FALSE), 0)</f>
        <v>0</v>
      </c>
      <c r="AQ60" s="13">
        <f>IFERROR(VLOOKUP($A60,Round40[],5,FALSE), 0)</f>
        <v>0</v>
      </c>
      <c r="AR60" s="13">
        <f>IFERROR(VLOOKUP($A60,Round41[],5,FALSE), 0)</f>
        <v>0</v>
      </c>
      <c r="AS60" s="13">
        <f>IFERROR(VLOOKUP($A60,Round42[],5,FALSE), 0)</f>
        <v>0</v>
      </c>
      <c r="AT60" s="13">
        <f>IFERROR(VLOOKUP($A60,Round43[],5,FALSE), 0)</f>
        <v>0</v>
      </c>
      <c r="AU60" s="13">
        <f>IFERROR(VLOOKUP($A60,Round44[],5,FALSE), 0)</f>
        <v>0</v>
      </c>
      <c r="AV60" s="13">
        <f>IFERROR(VLOOKUP($A60,Round45[],5,FALSE), 0)</f>
        <v>0</v>
      </c>
      <c r="AW60" s="13">
        <f>IFERROR(VLOOKUP($A60,Round46[],5,FALSE), 0)</f>
        <v>0</v>
      </c>
      <c r="AX60" s="13">
        <f>IFERROR(VLOOKUP($A60,Round47[],5,FALSE), 0)</f>
        <v>0</v>
      </c>
      <c r="AY60" s="13">
        <f>IFERROR(VLOOKUP($A60,Round48[],5,FALSE), 0)</f>
        <v>0</v>
      </c>
      <c r="AZ60" s="13">
        <f>IFERROR(VLOOKUP($A60,Round49[],5,FALSE), 0)</f>
        <v>0</v>
      </c>
      <c r="BA60" s="13">
        <f>IFERROR(VLOOKUP($A60,Round50[],5,FALSE), 0)</f>
        <v>0</v>
      </c>
      <c r="BB60" s="13">
        <f>IFERROR(VLOOKUP($A60,Round51[],5,FALSE), 0)</f>
        <v>0</v>
      </c>
      <c r="BC60" s="13">
        <f>IFERROR(VLOOKUP($A60,Round52[],5,FALSE), 0)</f>
        <v>0</v>
      </c>
      <c r="BD60" s="13">
        <f>IFERROR(VLOOKUP($A60,Round53[],5,FALSE), 0)</f>
        <v>0</v>
      </c>
      <c r="BE60" s="13">
        <f>IFERROR(VLOOKUP($A60,Round54[],5,FALSE), 0)</f>
        <v>0</v>
      </c>
      <c r="BF60" s="13">
        <f>IFERROR(VLOOKUP($A60,Round55[],5,FALSE), 0)</f>
        <v>0</v>
      </c>
      <c r="BG60" s="13">
        <f>IFERROR(VLOOKUP($A60,Round56[],5,FALSE), 0)</f>
        <v>0</v>
      </c>
      <c r="BH60" s="13">
        <f>IFERROR(VLOOKUP($A60,Round57[],5,FALSE), 0)</f>
        <v>0</v>
      </c>
      <c r="BI60" s="13">
        <f>IFERROR(VLOOKUP($A60,Round58[],5,FALSE), 0)</f>
        <v>0</v>
      </c>
      <c r="BJ60" s="13">
        <f>IFERROR(VLOOKUP($A60,Round59[],5,FALSE), 0)</f>
        <v>0</v>
      </c>
      <c r="BK60" s="13">
        <f>IFERROR(VLOOKUP($A60,Round60[],5,FALSE), 0)</f>
        <v>0</v>
      </c>
    </row>
    <row r="61" spans="1:63">
      <c r="A61" s="10">
        <v>29640</v>
      </c>
      <c r="B61" s="12" t="s">
        <v>210</v>
      </c>
      <c r="C61" s="11">
        <f xml:space="preserve"> SUM(TotalPoints[[#This Row],[دور 1]:[دور 60]])</f>
        <v>5</v>
      </c>
      <c r="D61" s="13">
        <f>IFERROR(VLOOKUP($A61,Round01[],5,FALSE), 0)</f>
        <v>0</v>
      </c>
      <c r="E61" s="13">
        <f>IFERROR(VLOOKUP($A61,Round02[],5,FALSE), 0)</f>
        <v>0</v>
      </c>
      <c r="F61" s="13">
        <f>IFERROR(VLOOKUP($A61,Round03[],5,FALSE), 0)</f>
        <v>0</v>
      </c>
      <c r="G61" s="13">
        <f>IFERROR(VLOOKUP($A61,Round04[],5,FALSE), 0)</f>
        <v>0</v>
      </c>
      <c r="H61" s="13">
        <f>IFERROR(VLOOKUP($A61,Round05[],5,FALSE), 0)</f>
        <v>1</v>
      </c>
      <c r="I61" s="13">
        <f>IFERROR(VLOOKUP($A61,Round06[],5,FALSE), 0)</f>
        <v>1</v>
      </c>
      <c r="J61" s="13">
        <f>IFERROR(VLOOKUP($A61,Round07[],5,FALSE), 0)</f>
        <v>0</v>
      </c>
      <c r="K61" s="13">
        <f>IFERROR(VLOOKUP($A61,Round08[],5,FALSE), 0)</f>
        <v>3</v>
      </c>
      <c r="L61" s="13">
        <f>IFERROR(VLOOKUP($A61,Round09[],5,FALSE), 0)</f>
        <v>0</v>
      </c>
      <c r="M61" s="13">
        <f>IFERROR(VLOOKUP($A61,Round10[],5,FALSE), 0)</f>
        <v>0</v>
      </c>
      <c r="N61" s="13">
        <f>IFERROR(VLOOKUP($A61,Round11[],5,FALSE), 0)</f>
        <v>0</v>
      </c>
      <c r="O61" s="13">
        <f>IFERROR(VLOOKUP($A61,Round12[],5,FALSE), 0)</f>
        <v>0</v>
      </c>
      <c r="P61" s="13">
        <f>IFERROR(VLOOKUP($A61,Round13[],5,FALSE), 0)</f>
        <v>0</v>
      </c>
      <c r="Q61" s="13">
        <f>IFERROR(VLOOKUP($A61,Round14[],5,FALSE), 0)</f>
        <v>0</v>
      </c>
      <c r="R61" s="13">
        <f>IFERROR(VLOOKUP($A61,Round15[],5,FALSE), 0)</f>
        <v>0</v>
      </c>
      <c r="S61" s="13">
        <f>IFERROR(VLOOKUP($A61,Round16[],5,FALSE), 0)</f>
        <v>0</v>
      </c>
      <c r="T61" s="13">
        <f>IFERROR(VLOOKUP($A61,Round17[],5,FALSE), 0)</f>
        <v>0</v>
      </c>
      <c r="U61" s="13">
        <f>IFERROR(VLOOKUP($A61,Round18[],5,FALSE), 0)</f>
        <v>0</v>
      </c>
      <c r="V61" s="13">
        <f>IFERROR(VLOOKUP($A61,Round19[],5,FALSE), 0)</f>
        <v>0</v>
      </c>
      <c r="W61" s="13">
        <f>IFERROR(VLOOKUP($A61,Round20[],5,FALSE), 0)</f>
        <v>0</v>
      </c>
      <c r="X61" s="13">
        <f>IFERROR(VLOOKUP($A61,Round21[],5,FALSE), 0)</f>
        <v>0</v>
      </c>
      <c r="Y61" s="13">
        <f>IFERROR(VLOOKUP($A61,Round22[],5,FALSE), 0)</f>
        <v>0</v>
      </c>
      <c r="Z61" s="13">
        <f>IFERROR(VLOOKUP($A61,Round23[],5,FALSE), 0)</f>
        <v>0</v>
      </c>
      <c r="AA61" s="13">
        <f>IFERROR(VLOOKUP($A61,Round24[],5,FALSE), 0)</f>
        <v>0</v>
      </c>
      <c r="AB61" s="13">
        <f>IFERROR(VLOOKUP($A61,Round25[],5,FALSE), 0)</f>
        <v>0</v>
      </c>
      <c r="AC61" s="13">
        <f>IFERROR(VLOOKUP($A61,Round26[],5,FALSE), 0)</f>
        <v>0</v>
      </c>
      <c r="AD61" s="13">
        <f>IFERROR(VLOOKUP($A61,Round27[],5,FALSE), 0)</f>
        <v>0</v>
      </c>
      <c r="AE61" s="13">
        <f>IFERROR(VLOOKUP($A61,Round28[],5,FALSE), 0)</f>
        <v>0</v>
      </c>
      <c r="AF61" s="13">
        <f>IFERROR(VLOOKUP($A61,Round29[],5,FALSE), 0)</f>
        <v>0</v>
      </c>
      <c r="AG61" s="13">
        <f>IFERROR(VLOOKUP($A61,Round30[],5,FALSE), 0)</f>
        <v>0</v>
      </c>
      <c r="AH61" s="13">
        <f>IFERROR(VLOOKUP($A61,Round31[],5,FALSE), 0)</f>
        <v>0</v>
      </c>
      <c r="AI61" s="13">
        <f>IFERROR(VLOOKUP($A61,Round32[],5,FALSE), 0)</f>
        <v>0</v>
      </c>
      <c r="AJ61" s="13">
        <f>IFERROR(VLOOKUP($A61,Round33[],5,FALSE), 0)</f>
        <v>0</v>
      </c>
      <c r="AK61" s="13">
        <f>IFERROR(VLOOKUP($A61,Round34[],5,FALSE), 0)</f>
        <v>0</v>
      </c>
      <c r="AL61" s="13">
        <f>IFERROR(VLOOKUP($A61,Round35[],5,FALSE), 0)</f>
        <v>0</v>
      </c>
      <c r="AM61" s="13">
        <f>IFERROR(VLOOKUP($A61,Round36[],5,FALSE), 0)</f>
        <v>0</v>
      </c>
      <c r="AN61" s="13">
        <f>IFERROR(VLOOKUP($A61,Round37[],5,FALSE), 0)</f>
        <v>0</v>
      </c>
      <c r="AO61" s="13">
        <f>IFERROR(VLOOKUP($A61,Round38[],5,FALSE), 0)</f>
        <v>0</v>
      </c>
      <c r="AP61" s="13">
        <f>IFERROR(VLOOKUP($A61,Round39[],5,FALSE), 0)</f>
        <v>0</v>
      </c>
      <c r="AQ61" s="13">
        <f>IFERROR(VLOOKUP($A61,Round40[],5,FALSE), 0)</f>
        <v>0</v>
      </c>
      <c r="AR61" s="13">
        <f>IFERROR(VLOOKUP($A61,Round41[],5,FALSE), 0)</f>
        <v>0</v>
      </c>
      <c r="AS61" s="13">
        <f>IFERROR(VLOOKUP($A61,Round42[],5,FALSE), 0)</f>
        <v>0</v>
      </c>
      <c r="AT61" s="13">
        <f>IFERROR(VLOOKUP($A61,Round43[],5,FALSE), 0)</f>
        <v>0</v>
      </c>
      <c r="AU61" s="13">
        <f>IFERROR(VLOOKUP($A61,Round44[],5,FALSE), 0)</f>
        <v>0</v>
      </c>
      <c r="AV61" s="13">
        <f>IFERROR(VLOOKUP($A61,Round45[],5,FALSE), 0)</f>
        <v>0</v>
      </c>
      <c r="AW61" s="13">
        <f>IFERROR(VLOOKUP($A61,Round46[],5,FALSE), 0)</f>
        <v>0</v>
      </c>
      <c r="AX61" s="13">
        <f>IFERROR(VLOOKUP($A61,Round47[],5,FALSE), 0)</f>
        <v>0</v>
      </c>
      <c r="AY61" s="13">
        <f>IFERROR(VLOOKUP($A61,Round48[],5,FALSE), 0)</f>
        <v>0</v>
      </c>
      <c r="AZ61" s="13">
        <f>IFERROR(VLOOKUP($A61,Round49[],5,FALSE), 0)</f>
        <v>0</v>
      </c>
      <c r="BA61" s="13">
        <f>IFERROR(VLOOKUP($A61,Round50[],5,FALSE), 0)</f>
        <v>0</v>
      </c>
      <c r="BB61" s="13">
        <f>IFERROR(VLOOKUP($A61,Round51[],5,FALSE), 0)</f>
        <v>0</v>
      </c>
      <c r="BC61" s="13">
        <f>IFERROR(VLOOKUP($A61,Round52[],5,FALSE), 0)</f>
        <v>0</v>
      </c>
      <c r="BD61" s="13">
        <f>IFERROR(VLOOKUP($A61,Round53[],5,FALSE), 0)</f>
        <v>0</v>
      </c>
      <c r="BE61" s="13">
        <f>IFERROR(VLOOKUP($A61,Round54[],5,FALSE), 0)</f>
        <v>0</v>
      </c>
      <c r="BF61" s="13">
        <f>IFERROR(VLOOKUP($A61,Round55[],5,FALSE), 0)</f>
        <v>0</v>
      </c>
      <c r="BG61" s="13">
        <f>IFERROR(VLOOKUP($A61,Round56[],5,FALSE), 0)</f>
        <v>0</v>
      </c>
      <c r="BH61" s="13">
        <f>IFERROR(VLOOKUP($A61,Round57[],5,FALSE), 0)</f>
        <v>0</v>
      </c>
      <c r="BI61" s="13">
        <f>IFERROR(VLOOKUP($A61,Round58[],5,FALSE), 0)</f>
        <v>0</v>
      </c>
      <c r="BJ61" s="13">
        <f>IFERROR(VLOOKUP($A61,Round59[],5,FALSE), 0)</f>
        <v>0</v>
      </c>
      <c r="BK61" s="13">
        <f>IFERROR(VLOOKUP($A61,Round60[],5,FALSE), 0)</f>
        <v>0</v>
      </c>
    </row>
    <row r="62" spans="1:63" ht="22.5">
      <c r="A62" s="1">
        <v>29586</v>
      </c>
      <c r="B62" s="5" t="s">
        <v>153</v>
      </c>
      <c r="C62" s="7">
        <f xml:space="preserve"> SUM(TotalPoints[[#This Row],[دور 1]:[دور 60]])</f>
        <v>5</v>
      </c>
      <c r="D62" s="4">
        <f>IFERROR(VLOOKUP($A62,Round01[],5,FALSE), 0)</f>
        <v>4</v>
      </c>
      <c r="E62" s="4">
        <f>IFERROR(VLOOKUP($A62,Round02[],5,FALSE), 0)</f>
        <v>0</v>
      </c>
      <c r="F62" s="4">
        <f>IFERROR(VLOOKUP($A62,Round03[],5,FALSE), 0)</f>
        <v>0</v>
      </c>
      <c r="G62" s="4">
        <f>IFERROR(VLOOKUP($A62,Round04[],5,FALSE), 0)</f>
        <v>0</v>
      </c>
      <c r="H62" s="4">
        <f>IFERROR(VLOOKUP($A62,Round05[],5,FALSE), 0)</f>
        <v>1</v>
      </c>
      <c r="I62" s="4">
        <f>IFERROR(VLOOKUP($A62,Round06[],5,FALSE), 0)</f>
        <v>0</v>
      </c>
      <c r="J62" s="4">
        <f>IFERROR(VLOOKUP($A62,Round07[],5,FALSE), 0)</f>
        <v>0</v>
      </c>
      <c r="K62" s="4">
        <f>IFERROR(VLOOKUP($A62,Round08[],5,FALSE), 0)</f>
        <v>0</v>
      </c>
      <c r="L62" s="4">
        <f>IFERROR(VLOOKUP($A62,Round09[],5,FALSE), 0)</f>
        <v>0</v>
      </c>
      <c r="M62" s="4">
        <f>IFERROR(VLOOKUP($A62,Round10[],5,FALSE), 0)</f>
        <v>0</v>
      </c>
      <c r="N62" s="4">
        <f>IFERROR(VLOOKUP($A62,Round11[],5,FALSE), 0)</f>
        <v>0</v>
      </c>
      <c r="O62" s="4">
        <f>IFERROR(VLOOKUP($A62,Round12[],5,FALSE), 0)</f>
        <v>0</v>
      </c>
      <c r="P62" s="4">
        <f>IFERROR(VLOOKUP($A62,Round13[],5,FALSE), 0)</f>
        <v>0</v>
      </c>
      <c r="Q62" s="4">
        <f>IFERROR(VLOOKUP($A62,Round14[],5,FALSE), 0)</f>
        <v>0</v>
      </c>
      <c r="R62" s="4">
        <f>IFERROR(VLOOKUP($A62,Round15[],5,FALSE), 0)</f>
        <v>0</v>
      </c>
      <c r="S62" s="4">
        <f>IFERROR(VLOOKUP($A62,Round16[],5,FALSE), 0)</f>
        <v>0</v>
      </c>
      <c r="T62" s="4">
        <f>IFERROR(VLOOKUP($A62,Round17[],5,FALSE), 0)</f>
        <v>0</v>
      </c>
      <c r="U62" s="4">
        <f>IFERROR(VLOOKUP($A62,Round18[],5,FALSE), 0)</f>
        <v>0</v>
      </c>
      <c r="V62" s="4">
        <f>IFERROR(VLOOKUP($A62,Round19[],5,FALSE), 0)</f>
        <v>0</v>
      </c>
      <c r="W62" s="4">
        <f>IFERROR(VLOOKUP($A62,Round20[],5,FALSE), 0)</f>
        <v>0</v>
      </c>
      <c r="X62" s="4">
        <f>IFERROR(VLOOKUP($A62,Round21[],5,FALSE), 0)</f>
        <v>0</v>
      </c>
      <c r="Y62" s="4">
        <f>IFERROR(VLOOKUP($A62,Round22[],5,FALSE), 0)</f>
        <v>0</v>
      </c>
      <c r="Z62" s="4">
        <f>IFERROR(VLOOKUP($A62,Round23[],5,FALSE), 0)</f>
        <v>0</v>
      </c>
      <c r="AA62" s="4">
        <f>IFERROR(VLOOKUP($A62,Round24[],5,FALSE), 0)</f>
        <v>0</v>
      </c>
      <c r="AB62" s="4">
        <f>IFERROR(VLOOKUP($A62,Round25[],5,FALSE), 0)</f>
        <v>0</v>
      </c>
      <c r="AC62" s="4">
        <f>IFERROR(VLOOKUP($A62,Round26[],5,FALSE), 0)</f>
        <v>0</v>
      </c>
      <c r="AD62" s="4">
        <f>IFERROR(VLOOKUP($A62,Round27[],5,FALSE), 0)</f>
        <v>0</v>
      </c>
      <c r="AE62" s="4">
        <f>IFERROR(VLOOKUP($A62,Round28[],5,FALSE), 0)</f>
        <v>0</v>
      </c>
      <c r="AF62" s="4">
        <f>IFERROR(VLOOKUP($A62,Round29[],5,FALSE), 0)</f>
        <v>0</v>
      </c>
      <c r="AG62" s="4">
        <f>IFERROR(VLOOKUP($A62,Round30[],5,FALSE), 0)</f>
        <v>0</v>
      </c>
      <c r="AH62" s="4">
        <f>IFERROR(VLOOKUP($A62,Round31[],5,FALSE), 0)</f>
        <v>0</v>
      </c>
      <c r="AI62" s="4">
        <f>IFERROR(VLOOKUP($A62,Round32[],5,FALSE), 0)</f>
        <v>0</v>
      </c>
      <c r="AJ62" s="4">
        <f>IFERROR(VLOOKUP($A62,Round33[],5,FALSE), 0)</f>
        <v>0</v>
      </c>
      <c r="AK62" s="4">
        <f>IFERROR(VLOOKUP($A62,Round34[],5,FALSE), 0)</f>
        <v>0</v>
      </c>
      <c r="AL62" s="4">
        <f>IFERROR(VLOOKUP($A62,Round35[],5,FALSE), 0)</f>
        <v>0</v>
      </c>
      <c r="AM62" s="4">
        <f>IFERROR(VLOOKUP($A62,Round36[],5,FALSE), 0)</f>
        <v>0</v>
      </c>
      <c r="AN62" s="4">
        <f>IFERROR(VLOOKUP($A62,Round37[],5,FALSE), 0)</f>
        <v>0</v>
      </c>
      <c r="AO62" s="4">
        <f>IFERROR(VLOOKUP($A62,Round38[],5,FALSE), 0)</f>
        <v>0</v>
      </c>
      <c r="AP62" s="4">
        <f>IFERROR(VLOOKUP($A62,Round39[],5,FALSE), 0)</f>
        <v>0</v>
      </c>
      <c r="AQ62" s="4">
        <f>IFERROR(VLOOKUP($A62,Round40[],5,FALSE), 0)</f>
        <v>0</v>
      </c>
      <c r="AR62" s="4">
        <f>IFERROR(VLOOKUP($A62,Round41[],5,FALSE), 0)</f>
        <v>0</v>
      </c>
      <c r="AS62" s="4">
        <f>IFERROR(VLOOKUP($A62,Round42[],5,FALSE), 0)</f>
        <v>0</v>
      </c>
      <c r="AT62" s="4">
        <f>IFERROR(VLOOKUP($A62,Round43[],5,FALSE), 0)</f>
        <v>0</v>
      </c>
      <c r="AU62" s="4">
        <f>IFERROR(VLOOKUP($A62,Round44[],5,FALSE), 0)</f>
        <v>0</v>
      </c>
      <c r="AV62" s="4">
        <f>IFERROR(VLOOKUP($A62,Round45[],5,FALSE), 0)</f>
        <v>0</v>
      </c>
      <c r="AW62" s="4">
        <f>IFERROR(VLOOKUP($A62,Round46[],5,FALSE), 0)</f>
        <v>0</v>
      </c>
      <c r="AX62" s="4">
        <f>IFERROR(VLOOKUP($A62,Round47[],5,FALSE), 0)</f>
        <v>0</v>
      </c>
      <c r="AY62" s="4">
        <f>IFERROR(VLOOKUP($A62,Round48[],5,FALSE), 0)</f>
        <v>0</v>
      </c>
      <c r="AZ62" s="4">
        <f>IFERROR(VLOOKUP($A62,Round49[],5,FALSE), 0)</f>
        <v>0</v>
      </c>
      <c r="BA62" s="4">
        <f>IFERROR(VLOOKUP($A62,Round50[],5,FALSE), 0)</f>
        <v>0</v>
      </c>
      <c r="BB62" s="4">
        <f>IFERROR(VLOOKUP($A62,Round51[],5,FALSE), 0)</f>
        <v>0</v>
      </c>
      <c r="BC62" s="4">
        <f>IFERROR(VLOOKUP($A62,Round52[],5,FALSE), 0)</f>
        <v>0</v>
      </c>
      <c r="BD62" s="4">
        <f>IFERROR(VLOOKUP($A62,Round53[],5,FALSE), 0)</f>
        <v>0</v>
      </c>
      <c r="BE62" s="4">
        <f>IFERROR(VLOOKUP($A62,Round54[],5,FALSE), 0)</f>
        <v>0</v>
      </c>
      <c r="BF62" s="4">
        <f>IFERROR(VLOOKUP($A62,Round55[],5,FALSE), 0)</f>
        <v>0</v>
      </c>
      <c r="BG62" s="4">
        <f>IFERROR(VLOOKUP($A62,Round56[],5,FALSE), 0)</f>
        <v>0</v>
      </c>
      <c r="BH62" s="4">
        <f>IFERROR(VLOOKUP($A62,Round57[],5,FALSE), 0)</f>
        <v>0</v>
      </c>
      <c r="BI62" s="4">
        <f>IFERROR(VLOOKUP($A62,Round58[],5,FALSE), 0)</f>
        <v>0</v>
      </c>
      <c r="BJ62" s="4">
        <f>IFERROR(VLOOKUP($A62,Round59[],5,FALSE), 0)</f>
        <v>0</v>
      </c>
      <c r="BK62" s="4">
        <f>IFERROR(VLOOKUP($A62,Round60[],5,FALSE), 0)</f>
        <v>0</v>
      </c>
    </row>
    <row r="63" spans="1:63" ht="22.5">
      <c r="A63" s="1">
        <v>29577</v>
      </c>
      <c r="B63" s="5" t="s">
        <v>120</v>
      </c>
      <c r="C63" s="7">
        <f xml:space="preserve"> SUM(TotalPoints[[#This Row],[دور 1]:[دور 60]])</f>
        <v>5</v>
      </c>
      <c r="D63" s="4">
        <f>IFERROR(VLOOKUP($A63,Round01[],5,FALSE), 0)</f>
        <v>2</v>
      </c>
      <c r="E63" s="4">
        <f>IFERROR(VLOOKUP($A63,Round02[],5,FALSE), 0)</f>
        <v>0</v>
      </c>
      <c r="F63" s="4">
        <f>IFERROR(VLOOKUP($A63,Round03[],5,FALSE), 0)</f>
        <v>1</v>
      </c>
      <c r="G63" s="4">
        <f>IFERROR(VLOOKUP($A63,Round04[],5,FALSE), 0)</f>
        <v>1</v>
      </c>
      <c r="H63" s="4">
        <f>IFERROR(VLOOKUP($A63,Round05[],5,FALSE), 0)</f>
        <v>1</v>
      </c>
      <c r="I63" s="4">
        <f>IFERROR(VLOOKUP($A63,Round06[],5,FALSE), 0)</f>
        <v>0</v>
      </c>
      <c r="J63" s="1">
        <f>IFERROR(VLOOKUP($A63,Round07[],5,FALSE), 0)</f>
        <v>0</v>
      </c>
      <c r="K63" s="1">
        <f>IFERROR(VLOOKUP($A63,Round08[],5,FALSE), 0)</f>
        <v>0</v>
      </c>
      <c r="L63" s="1">
        <f>IFERROR(VLOOKUP($A63,Round09[],5,FALSE), 0)</f>
        <v>0</v>
      </c>
      <c r="M63" s="1">
        <f>IFERROR(VLOOKUP($A63,Round10[],5,FALSE), 0)</f>
        <v>0</v>
      </c>
      <c r="N63" s="1">
        <f>IFERROR(VLOOKUP($A63,Round11[],5,FALSE), 0)</f>
        <v>0</v>
      </c>
      <c r="O63" s="1">
        <f>IFERROR(VLOOKUP($A63,Round12[],5,FALSE), 0)</f>
        <v>0</v>
      </c>
      <c r="P63" s="1">
        <f>IFERROR(VLOOKUP($A63,Round13[],5,FALSE), 0)</f>
        <v>0</v>
      </c>
      <c r="Q63" s="1">
        <f>IFERROR(VLOOKUP($A63,Round14[],5,FALSE), 0)</f>
        <v>0</v>
      </c>
      <c r="R63" s="1">
        <f>IFERROR(VLOOKUP($A63,Round15[],5,FALSE), 0)</f>
        <v>0</v>
      </c>
      <c r="S63" s="1">
        <f>IFERROR(VLOOKUP($A63,Round16[],5,FALSE), 0)</f>
        <v>0</v>
      </c>
      <c r="T63" s="1">
        <f>IFERROR(VLOOKUP($A63,Round17[],5,FALSE), 0)</f>
        <v>0</v>
      </c>
      <c r="U63" s="1">
        <f>IFERROR(VLOOKUP($A63,Round18[],5,FALSE), 0)</f>
        <v>0</v>
      </c>
      <c r="V63" s="1">
        <f>IFERROR(VLOOKUP($A63,Round19[],5,FALSE), 0)</f>
        <v>0</v>
      </c>
      <c r="W63" s="1">
        <f>IFERROR(VLOOKUP($A63,Round20[],5,FALSE), 0)</f>
        <v>0</v>
      </c>
      <c r="X63" s="1">
        <f>IFERROR(VLOOKUP($A63,Round21[],5,FALSE), 0)</f>
        <v>0</v>
      </c>
      <c r="Y63" s="1">
        <f>IFERROR(VLOOKUP($A63,Round22[],5,FALSE), 0)</f>
        <v>0</v>
      </c>
      <c r="Z63" s="1">
        <f>IFERROR(VLOOKUP($A63,Round23[],5,FALSE), 0)</f>
        <v>0</v>
      </c>
      <c r="AA63" s="1">
        <f>IFERROR(VLOOKUP($A63,Round24[],5,FALSE), 0)</f>
        <v>0</v>
      </c>
      <c r="AB63" s="1">
        <f>IFERROR(VLOOKUP($A63,Round25[],5,FALSE), 0)</f>
        <v>0</v>
      </c>
      <c r="AC63" s="1">
        <f>IFERROR(VLOOKUP($A63,Round26[],5,FALSE), 0)</f>
        <v>0</v>
      </c>
      <c r="AD63" s="1">
        <f>IFERROR(VLOOKUP($A63,Round27[],5,FALSE), 0)</f>
        <v>0</v>
      </c>
      <c r="AE63" s="1">
        <f>IFERROR(VLOOKUP($A63,Round28[],5,FALSE), 0)</f>
        <v>0</v>
      </c>
      <c r="AF63" s="1">
        <f>IFERROR(VLOOKUP($A63,Round29[],5,FALSE), 0)</f>
        <v>0</v>
      </c>
      <c r="AG63" s="1">
        <f>IFERROR(VLOOKUP($A63,Round30[],5,FALSE), 0)</f>
        <v>0</v>
      </c>
      <c r="AH63" s="1">
        <f>IFERROR(VLOOKUP($A63,Round31[],5,FALSE), 0)</f>
        <v>0</v>
      </c>
      <c r="AI63" s="1">
        <f>IFERROR(VLOOKUP($A63,Round32[],5,FALSE), 0)</f>
        <v>0</v>
      </c>
      <c r="AJ63" s="1">
        <f>IFERROR(VLOOKUP($A63,Round33[],5,FALSE), 0)</f>
        <v>0</v>
      </c>
      <c r="AK63" s="1">
        <f>IFERROR(VLOOKUP($A63,Round34[],5,FALSE), 0)</f>
        <v>0</v>
      </c>
      <c r="AL63" s="1">
        <f>IFERROR(VLOOKUP($A63,Round35[],5,FALSE), 0)</f>
        <v>0</v>
      </c>
      <c r="AM63" s="1">
        <f>IFERROR(VLOOKUP($A63,Round36[],5,FALSE), 0)</f>
        <v>0</v>
      </c>
      <c r="AN63" s="1">
        <f>IFERROR(VLOOKUP($A63,Round37[],5,FALSE), 0)</f>
        <v>0</v>
      </c>
      <c r="AO63" s="1">
        <f>IFERROR(VLOOKUP($A63,Round38[],5,FALSE), 0)</f>
        <v>0</v>
      </c>
      <c r="AP63" s="1">
        <f>IFERROR(VLOOKUP($A63,Round39[],5,FALSE), 0)</f>
        <v>0</v>
      </c>
      <c r="AQ63" s="1">
        <f>IFERROR(VLOOKUP($A63,Round40[],5,FALSE), 0)</f>
        <v>0</v>
      </c>
      <c r="AR63" s="1">
        <f>IFERROR(VLOOKUP($A63,Round41[],5,FALSE), 0)</f>
        <v>0</v>
      </c>
      <c r="AS63" s="1">
        <f>IFERROR(VLOOKUP($A63,Round42[],5,FALSE), 0)</f>
        <v>0</v>
      </c>
      <c r="AT63" s="1">
        <f>IFERROR(VLOOKUP($A63,Round43[],5,FALSE), 0)</f>
        <v>0</v>
      </c>
      <c r="AU63" s="1">
        <f>IFERROR(VLOOKUP($A63,Round44[],5,FALSE), 0)</f>
        <v>0</v>
      </c>
      <c r="AV63" s="1">
        <f>IFERROR(VLOOKUP($A63,Round45[],5,FALSE), 0)</f>
        <v>0</v>
      </c>
      <c r="AW63" s="1">
        <f>IFERROR(VLOOKUP($A63,Round46[],5,FALSE), 0)</f>
        <v>0</v>
      </c>
      <c r="AX63" s="1">
        <f>IFERROR(VLOOKUP($A63,Round47[],5,FALSE), 0)</f>
        <v>0</v>
      </c>
      <c r="AY63" s="1">
        <f>IFERROR(VLOOKUP($A63,Round48[],5,FALSE), 0)</f>
        <v>0</v>
      </c>
      <c r="AZ63" s="1">
        <f>IFERROR(VLOOKUP($A63,Round49[],5,FALSE), 0)</f>
        <v>0</v>
      </c>
      <c r="BA63" s="1">
        <f>IFERROR(VLOOKUP($A63,Round50[],5,FALSE), 0)</f>
        <v>0</v>
      </c>
      <c r="BB63" s="1">
        <f>IFERROR(VLOOKUP($A63,Round51[],5,FALSE), 0)</f>
        <v>0</v>
      </c>
      <c r="BC63" s="1">
        <f>IFERROR(VLOOKUP($A63,Round52[],5,FALSE), 0)</f>
        <v>0</v>
      </c>
      <c r="BD63" s="1">
        <f>IFERROR(VLOOKUP($A63,Round53[],5,FALSE), 0)</f>
        <v>0</v>
      </c>
      <c r="BE63" s="1">
        <f>IFERROR(VLOOKUP($A63,Round54[],5,FALSE), 0)</f>
        <v>0</v>
      </c>
      <c r="BF63" s="1">
        <f>IFERROR(VLOOKUP($A63,Round55[],5,FALSE), 0)</f>
        <v>0</v>
      </c>
      <c r="BG63" s="1">
        <f>IFERROR(VLOOKUP($A63,Round56[],5,FALSE), 0)</f>
        <v>0</v>
      </c>
      <c r="BH63" s="1">
        <f>IFERROR(VLOOKUP($A63,Round57[],5,FALSE), 0)</f>
        <v>0</v>
      </c>
      <c r="BI63" s="1">
        <f>IFERROR(VLOOKUP($A63,Round58[],5,FALSE), 0)</f>
        <v>0</v>
      </c>
      <c r="BJ63" s="1">
        <f>IFERROR(VLOOKUP($A63,Round59[],5,FALSE), 0)</f>
        <v>0</v>
      </c>
      <c r="BK63" s="1">
        <f>IFERROR(VLOOKUP($A63,Round60[],5,FALSE), 0)</f>
        <v>0</v>
      </c>
    </row>
    <row r="64" spans="1:63">
      <c r="A64" s="10">
        <v>29704</v>
      </c>
      <c r="B64" s="12" t="s">
        <v>235</v>
      </c>
      <c r="C64" s="11">
        <f xml:space="preserve"> SUM(TotalPoints[[#This Row],[دور 1]:[دور 60]])</f>
        <v>4</v>
      </c>
      <c r="D64" s="13">
        <f>IFERROR(VLOOKUP($A64,Round01[],5,FALSE), 0)</f>
        <v>0</v>
      </c>
      <c r="E64" s="13">
        <f>IFERROR(VLOOKUP($A64,Round02[],5,FALSE), 0)</f>
        <v>0</v>
      </c>
      <c r="F64" s="13">
        <f>IFERROR(VLOOKUP($A64,Round03[],5,FALSE), 0)</f>
        <v>0</v>
      </c>
      <c r="G64" s="13">
        <f>IFERROR(VLOOKUP($A64,Round04[],5,FALSE), 0)</f>
        <v>0</v>
      </c>
      <c r="H64" s="13">
        <f>IFERROR(VLOOKUP($A64,Round05[],5,FALSE), 0)</f>
        <v>0</v>
      </c>
      <c r="I64" s="13">
        <f>IFERROR(VLOOKUP($A64,Round06[],5,FALSE), 0)</f>
        <v>0</v>
      </c>
      <c r="J64" s="13">
        <f>IFERROR(VLOOKUP($A64,Round07[],5,FALSE), 0)</f>
        <v>0</v>
      </c>
      <c r="K64" s="13">
        <f>IFERROR(VLOOKUP($A64,Round08[],5,FALSE), 0)</f>
        <v>4</v>
      </c>
      <c r="L64" s="13">
        <f>IFERROR(VLOOKUP($A64,Round09[],5,FALSE), 0)</f>
        <v>0</v>
      </c>
      <c r="M64" s="13">
        <f>IFERROR(VLOOKUP($A64,Round10[],5,FALSE), 0)</f>
        <v>0</v>
      </c>
      <c r="N64" s="13">
        <f>IFERROR(VLOOKUP($A64,Round11[],5,FALSE), 0)</f>
        <v>0</v>
      </c>
      <c r="O64" s="13">
        <f>IFERROR(VLOOKUP($A64,Round12[],5,FALSE), 0)</f>
        <v>0</v>
      </c>
      <c r="P64" s="13">
        <f>IFERROR(VLOOKUP($A64,Round13[],5,FALSE), 0)</f>
        <v>0</v>
      </c>
      <c r="Q64" s="13">
        <f>IFERROR(VLOOKUP($A64,Round14[],5,FALSE), 0)</f>
        <v>0</v>
      </c>
      <c r="R64" s="13">
        <f>IFERROR(VLOOKUP($A64,Round15[],5,FALSE), 0)</f>
        <v>0</v>
      </c>
      <c r="S64" s="13">
        <f>IFERROR(VLOOKUP($A64,Round16[],5,FALSE), 0)</f>
        <v>0</v>
      </c>
      <c r="T64" s="13">
        <f>IFERROR(VLOOKUP($A64,Round17[],5,FALSE), 0)</f>
        <v>0</v>
      </c>
      <c r="U64" s="13">
        <f>IFERROR(VLOOKUP($A64,Round18[],5,FALSE), 0)</f>
        <v>0</v>
      </c>
      <c r="V64" s="13">
        <f>IFERROR(VLOOKUP($A64,Round19[],5,FALSE), 0)</f>
        <v>0</v>
      </c>
      <c r="W64" s="13">
        <f>IFERROR(VLOOKUP($A64,Round20[],5,FALSE), 0)</f>
        <v>0</v>
      </c>
      <c r="X64" s="13">
        <f>IFERROR(VLOOKUP($A64,Round21[],5,FALSE), 0)</f>
        <v>0</v>
      </c>
      <c r="Y64" s="13">
        <f>IFERROR(VLOOKUP($A64,Round22[],5,FALSE), 0)</f>
        <v>0</v>
      </c>
      <c r="Z64" s="13">
        <f>IFERROR(VLOOKUP($A64,Round23[],5,FALSE), 0)</f>
        <v>0</v>
      </c>
      <c r="AA64" s="13">
        <f>IFERROR(VLOOKUP($A64,Round24[],5,FALSE), 0)</f>
        <v>0</v>
      </c>
      <c r="AB64" s="13">
        <f>IFERROR(VLOOKUP($A64,Round25[],5,FALSE), 0)</f>
        <v>0</v>
      </c>
      <c r="AC64" s="13">
        <f>IFERROR(VLOOKUP($A64,Round26[],5,FALSE), 0)</f>
        <v>0</v>
      </c>
      <c r="AD64" s="13">
        <f>IFERROR(VLOOKUP($A64,Round27[],5,FALSE), 0)</f>
        <v>0</v>
      </c>
      <c r="AE64" s="13">
        <f>IFERROR(VLOOKUP($A64,Round28[],5,FALSE), 0)</f>
        <v>0</v>
      </c>
      <c r="AF64" s="13">
        <f>IFERROR(VLOOKUP($A64,Round29[],5,FALSE), 0)</f>
        <v>0</v>
      </c>
      <c r="AG64" s="13">
        <f>IFERROR(VLOOKUP($A64,Round30[],5,FALSE), 0)</f>
        <v>0</v>
      </c>
      <c r="AH64" s="13">
        <f>IFERROR(VLOOKUP($A64,Round31[],5,FALSE), 0)</f>
        <v>0</v>
      </c>
      <c r="AI64" s="13">
        <f>IFERROR(VLOOKUP($A64,Round32[],5,FALSE), 0)</f>
        <v>0</v>
      </c>
      <c r="AJ64" s="13">
        <f>IFERROR(VLOOKUP($A64,Round33[],5,FALSE), 0)</f>
        <v>0</v>
      </c>
      <c r="AK64" s="13">
        <f>IFERROR(VLOOKUP($A64,Round34[],5,FALSE), 0)</f>
        <v>0</v>
      </c>
      <c r="AL64" s="13">
        <f>IFERROR(VLOOKUP($A64,Round35[],5,FALSE), 0)</f>
        <v>0</v>
      </c>
      <c r="AM64" s="13">
        <f>IFERROR(VLOOKUP($A64,Round36[],5,FALSE), 0)</f>
        <v>0</v>
      </c>
      <c r="AN64" s="13">
        <f>IFERROR(VLOOKUP($A64,Round37[],5,FALSE), 0)</f>
        <v>0</v>
      </c>
      <c r="AO64" s="13">
        <f>IFERROR(VLOOKUP($A64,Round38[],5,FALSE), 0)</f>
        <v>0</v>
      </c>
      <c r="AP64" s="13">
        <f>IFERROR(VLOOKUP($A64,Round39[],5,FALSE), 0)</f>
        <v>0</v>
      </c>
      <c r="AQ64" s="13">
        <f>IFERROR(VLOOKUP($A64,Round40[],5,FALSE), 0)</f>
        <v>0</v>
      </c>
      <c r="AR64" s="13">
        <f>IFERROR(VLOOKUP($A64,Round41[],5,FALSE), 0)</f>
        <v>0</v>
      </c>
      <c r="AS64" s="13">
        <f>IFERROR(VLOOKUP($A64,Round42[],5,FALSE), 0)</f>
        <v>0</v>
      </c>
      <c r="AT64" s="13">
        <f>IFERROR(VLOOKUP($A64,Round43[],5,FALSE), 0)</f>
        <v>0</v>
      </c>
      <c r="AU64" s="13">
        <f>IFERROR(VLOOKUP($A64,Round44[],5,FALSE), 0)</f>
        <v>0</v>
      </c>
      <c r="AV64" s="13">
        <f>IFERROR(VLOOKUP($A64,Round45[],5,FALSE), 0)</f>
        <v>0</v>
      </c>
      <c r="AW64" s="13">
        <f>IFERROR(VLOOKUP($A64,Round46[],5,FALSE), 0)</f>
        <v>0</v>
      </c>
      <c r="AX64" s="13">
        <f>IFERROR(VLOOKUP($A64,Round47[],5,FALSE), 0)</f>
        <v>0</v>
      </c>
      <c r="AY64" s="13">
        <f>IFERROR(VLOOKUP($A64,Round48[],5,FALSE), 0)</f>
        <v>0</v>
      </c>
      <c r="AZ64" s="13">
        <f>IFERROR(VLOOKUP($A64,Round49[],5,FALSE), 0)</f>
        <v>0</v>
      </c>
      <c r="BA64" s="13">
        <f>IFERROR(VLOOKUP($A64,Round50[],5,FALSE), 0)</f>
        <v>0</v>
      </c>
      <c r="BB64" s="13">
        <f>IFERROR(VLOOKUP($A64,Round51[],5,FALSE), 0)</f>
        <v>0</v>
      </c>
      <c r="BC64" s="13">
        <f>IFERROR(VLOOKUP($A64,Round52[],5,FALSE), 0)</f>
        <v>0</v>
      </c>
      <c r="BD64" s="13">
        <f>IFERROR(VLOOKUP($A64,Round53[],5,FALSE), 0)</f>
        <v>0</v>
      </c>
      <c r="BE64" s="13">
        <f>IFERROR(VLOOKUP($A64,Round54[],5,FALSE), 0)</f>
        <v>0</v>
      </c>
      <c r="BF64" s="13">
        <f>IFERROR(VLOOKUP($A64,Round55[],5,FALSE), 0)</f>
        <v>0</v>
      </c>
      <c r="BG64" s="13">
        <f>IFERROR(VLOOKUP($A64,Round56[],5,FALSE), 0)</f>
        <v>0</v>
      </c>
      <c r="BH64" s="13">
        <f>IFERROR(VLOOKUP($A64,Round57[],5,FALSE), 0)</f>
        <v>0</v>
      </c>
      <c r="BI64" s="13">
        <f>IFERROR(VLOOKUP($A64,Round58[],5,FALSE), 0)</f>
        <v>0</v>
      </c>
      <c r="BJ64" s="13">
        <f>IFERROR(VLOOKUP($A64,Round59[],5,FALSE), 0)</f>
        <v>0</v>
      </c>
      <c r="BK64" s="13">
        <f>IFERROR(VLOOKUP($A64,Round60[],5,FALSE), 0)</f>
        <v>0</v>
      </c>
    </row>
    <row r="65" spans="1:63">
      <c r="A65" s="10">
        <v>29631</v>
      </c>
      <c r="B65" s="12" t="s">
        <v>207</v>
      </c>
      <c r="C65" s="11">
        <f xml:space="preserve"> SUM(TotalPoints[[#This Row],[دور 1]:[دور 60]])</f>
        <v>4</v>
      </c>
      <c r="D65" s="13">
        <f>IFERROR(VLOOKUP($A65,Round01[],5,FALSE), 0)</f>
        <v>0</v>
      </c>
      <c r="E65" s="13">
        <f>IFERROR(VLOOKUP($A65,Round02[],5,FALSE), 0)</f>
        <v>0</v>
      </c>
      <c r="F65" s="13">
        <f>IFERROR(VLOOKUP($A65,Round03[],5,FALSE), 0)</f>
        <v>0</v>
      </c>
      <c r="G65" s="13">
        <f>IFERROR(VLOOKUP($A65,Round04[],5,FALSE), 0)</f>
        <v>0</v>
      </c>
      <c r="H65" s="13">
        <f>IFERROR(VLOOKUP($A65,Round05[],5,FALSE), 0)</f>
        <v>1</v>
      </c>
      <c r="I65" s="13">
        <f>IFERROR(VLOOKUP($A65,Round06[],5,FALSE), 0)</f>
        <v>0</v>
      </c>
      <c r="J65" s="13">
        <f>IFERROR(VLOOKUP($A65,Round07[],5,FALSE), 0)</f>
        <v>1</v>
      </c>
      <c r="K65" s="13">
        <f>IFERROR(VLOOKUP($A65,Round08[],5,FALSE), 0)</f>
        <v>2</v>
      </c>
      <c r="L65" s="13">
        <f>IFERROR(VLOOKUP($A65,Round09[],5,FALSE), 0)</f>
        <v>0</v>
      </c>
      <c r="M65" s="13">
        <f>IFERROR(VLOOKUP($A65,Round10[],5,FALSE), 0)</f>
        <v>0</v>
      </c>
      <c r="N65" s="13">
        <f>IFERROR(VLOOKUP($A65,Round11[],5,FALSE), 0)</f>
        <v>0</v>
      </c>
      <c r="O65" s="13">
        <f>IFERROR(VLOOKUP($A65,Round12[],5,FALSE), 0)</f>
        <v>0</v>
      </c>
      <c r="P65" s="13">
        <f>IFERROR(VLOOKUP($A65,Round13[],5,FALSE), 0)</f>
        <v>0</v>
      </c>
      <c r="Q65" s="13">
        <f>IFERROR(VLOOKUP($A65,Round14[],5,FALSE), 0)</f>
        <v>0</v>
      </c>
      <c r="R65" s="13">
        <f>IFERROR(VLOOKUP($A65,Round15[],5,FALSE), 0)</f>
        <v>0</v>
      </c>
      <c r="S65" s="13">
        <f>IFERROR(VLOOKUP($A65,Round16[],5,FALSE), 0)</f>
        <v>0</v>
      </c>
      <c r="T65" s="13">
        <f>IFERROR(VLOOKUP($A65,Round17[],5,FALSE), 0)</f>
        <v>0</v>
      </c>
      <c r="U65" s="13">
        <f>IFERROR(VLOOKUP($A65,Round18[],5,FALSE), 0)</f>
        <v>0</v>
      </c>
      <c r="V65" s="13">
        <f>IFERROR(VLOOKUP($A65,Round19[],5,FALSE), 0)</f>
        <v>0</v>
      </c>
      <c r="W65" s="13">
        <f>IFERROR(VLOOKUP($A65,Round20[],5,FALSE), 0)</f>
        <v>0</v>
      </c>
      <c r="X65" s="13">
        <f>IFERROR(VLOOKUP($A65,Round21[],5,FALSE), 0)</f>
        <v>0</v>
      </c>
      <c r="Y65" s="13">
        <f>IFERROR(VLOOKUP($A65,Round22[],5,FALSE), 0)</f>
        <v>0</v>
      </c>
      <c r="Z65" s="13">
        <f>IFERROR(VLOOKUP($A65,Round23[],5,FALSE), 0)</f>
        <v>0</v>
      </c>
      <c r="AA65" s="13">
        <f>IFERROR(VLOOKUP($A65,Round24[],5,FALSE), 0)</f>
        <v>0</v>
      </c>
      <c r="AB65" s="13">
        <f>IFERROR(VLOOKUP($A65,Round25[],5,FALSE), 0)</f>
        <v>0</v>
      </c>
      <c r="AC65" s="13">
        <f>IFERROR(VLOOKUP($A65,Round26[],5,FALSE), 0)</f>
        <v>0</v>
      </c>
      <c r="AD65" s="13">
        <f>IFERROR(VLOOKUP($A65,Round27[],5,FALSE), 0)</f>
        <v>0</v>
      </c>
      <c r="AE65" s="13">
        <f>IFERROR(VLOOKUP($A65,Round28[],5,FALSE), 0)</f>
        <v>0</v>
      </c>
      <c r="AF65" s="13">
        <f>IFERROR(VLOOKUP($A65,Round29[],5,FALSE), 0)</f>
        <v>0</v>
      </c>
      <c r="AG65" s="13">
        <f>IFERROR(VLOOKUP($A65,Round30[],5,FALSE), 0)</f>
        <v>0</v>
      </c>
      <c r="AH65" s="13">
        <f>IFERROR(VLOOKUP($A65,Round31[],5,FALSE), 0)</f>
        <v>0</v>
      </c>
      <c r="AI65" s="13">
        <f>IFERROR(VLOOKUP($A65,Round32[],5,FALSE), 0)</f>
        <v>0</v>
      </c>
      <c r="AJ65" s="13">
        <f>IFERROR(VLOOKUP($A65,Round33[],5,FALSE), 0)</f>
        <v>0</v>
      </c>
      <c r="AK65" s="13">
        <f>IFERROR(VLOOKUP($A65,Round34[],5,FALSE), 0)</f>
        <v>0</v>
      </c>
      <c r="AL65" s="13">
        <f>IFERROR(VLOOKUP($A65,Round35[],5,FALSE), 0)</f>
        <v>0</v>
      </c>
      <c r="AM65" s="13">
        <f>IFERROR(VLOOKUP($A65,Round36[],5,FALSE), 0)</f>
        <v>0</v>
      </c>
      <c r="AN65" s="13">
        <f>IFERROR(VLOOKUP($A65,Round37[],5,FALSE), 0)</f>
        <v>0</v>
      </c>
      <c r="AO65" s="13">
        <f>IFERROR(VLOOKUP($A65,Round38[],5,FALSE), 0)</f>
        <v>0</v>
      </c>
      <c r="AP65" s="13">
        <f>IFERROR(VLOOKUP($A65,Round39[],5,FALSE), 0)</f>
        <v>0</v>
      </c>
      <c r="AQ65" s="13">
        <f>IFERROR(VLOOKUP($A65,Round40[],5,FALSE), 0)</f>
        <v>0</v>
      </c>
      <c r="AR65" s="13">
        <f>IFERROR(VLOOKUP($A65,Round41[],5,FALSE), 0)</f>
        <v>0</v>
      </c>
      <c r="AS65" s="13">
        <f>IFERROR(VLOOKUP($A65,Round42[],5,FALSE), 0)</f>
        <v>0</v>
      </c>
      <c r="AT65" s="13">
        <f>IFERROR(VLOOKUP($A65,Round43[],5,FALSE), 0)</f>
        <v>0</v>
      </c>
      <c r="AU65" s="13">
        <f>IFERROR(VLOOKUP($A65,Round44[],5,FALSE), 0)</f>
        <v>0</v>
      </c>
      <c r="AV65" s="13">
        <f>IFERROR(VLOOKUP($A65,Round45[],5,FALSE), 0)</f>
        <v>0</v>
      </c>
      <c r="AW65" s="13">
        <f>IFERROR(VLOOKUP($A65,Round46[],5,FALSE), 0)</f>
        <v>0</v>
      </c>
      <c r="AX65" s="13">
        <f>IFERROR(VLOOKUP($A65,Round47[],5,FALSE), 0)</f>
        <v>0</v>
      </c>
      <c r="AY65" s="13">
        <f>IFERROR(VLOOKUP($A65,Round48[],5,FALSE), 0)</f>
        <v>0</v>
      </c>
      <c r="AZ65" s="13">
        <f>IFERROR(VLOOKUP($A65,Round49[],5,FALSE), 0)</f>
        <v>0</v>
      </c>
      <c r="BA65" s="13">
        <f>IFERROR(VLOOKUP($A65,Round50[],5,FALSE), 0)</f>
        <v>0</v>
      </c>
      <c r="BB65" s="13">
        <f>IFERROR(VLOOKUP($A65,Round51[],5,FALSE), 0)</f>
        <v>0</v>
      </c>
      <c r="BC65" s="13">
        <f>IFERROR(VLOOKUP($A65,Round52[],5,FALSE), 0)</f>
        <v>0</v>
      </c>
      <c r="BD65" s="13">
        <f>IFERROR(VLOOKUP($A65,Round53[],5,FALSE), 0)</f>
        <v>0</v>
      </c>
      <c r="BE65" s="13">
        <f>IFERROR(VLOOKUP($A65,Round54[],5,FALSE), 0)</f>
        <v>0</v>
      </c>
      <c r="BF65" s="13">
        <f>IFERROR(VLOOKUP($A65,Round55[],5,FALSE), 0)</f>
        <v>0</v>
      </c>
      <c r="BG65" s="13">
        <f>IFERROR(VLOOKUP($A65,Round56[],5,FALSE), 0)</f>
        <v>0</v>
      </c>
      <c r="BH65" s="13">
        <f>IFERROR(VLOOKUP($A65,Round57[],5,FALSE), 0)</f>
        <v>0</v>
      </c>
      <c r="BI65" s="13">
        <f>IFERROR(VLOOKUP($A65,Round58[],5,FALSE), 0)</f>
        <v>0</v>
      </c>
      <c r="BJ65" s="13">
        <f>IFERROR(VLOOKUP($A65,Round59[],5,FALSE), 0)</f>
        <v>0</v>
      </c>
      <c r="BK65" s="13">
        <f>IFERROR(VLOOKUP($A65,Round60[],5,FALSE), 0)</f>
        <v>0</v>
      </c>
    </row>
    <row r="66" spans="1:63">
      <c r="A66" s="10">
        <v>29624</v>
      </c>
      <c r="B66" s="12" t="s">
        <v>199</v>
      </c>
      <c r="C66" s="11">
        <f xml:space="preserve"> SUM(TotalPoints[[#This Row],[دور 1]:[دور 60]])</f>
        <v>4</v>
      </c>
      <c r="D66" s="13">
        <f>IFERROR(VLOOKUP($A66,Round01[],5,FALSE), 0)</f>
        <v>0</v>
      </c>
      <c r="E66" s="13">
        <f>IFERROR(VLOOKUP($A66,Round02[],5,FALSE), 0)</f>
        <v>0</v>
      </c>
      <c r="F66" s="13">
        <f>IFERROR(VLOOKUP($A66,Round03[],5,FALSE), 0)</f>
        <v>0</v>
      </c>
      <c r="G66" s="13">
        <f>IFERROR(VLOOKUP($A66,Round04[],5,FALSE), 0)</f>
        <v>4</v>
      </c>
      <c r="H66" s="13">
        <f>IFERROR(VLOOKUP($A66,Round05[],5,FALSE), 0)</f>
        <v>0</v>
      </c>
      <c r="I66" s="13">
        <f>IFERROR(VLOOKUP($A66,Round06[],5,FALSE), 0)</f>
        <v>0</v>
      </c>
      <c r="J66" s="13">
        <f>IFERROR(VLOOKUP($A66,Round07[],5,FALSE), 0)</f>
        <v>0</v>
      </c>
      <c r="K66" s="13">
        <f>IFERROR(VLOOKUP($A66,Round08[],5,FALSE), 0)</f>
        <v>0</v>
      </c>
      <c r="L66" s="13">
        <f>IFERROR(VLOOKUP($A66,Round09[],5,FALSE), 0)</f>
        <v>0</v>
      </c>
      <c r="M66" s="13">
        <f>IFERROR(VLOOKUP($A66,Round10[],5,FALSE), 0)</f>
        <v>0</v>
      </c>
      <c r="N66" s="13">
        <f>IFERROR(VLOOKUP($A66,Round11[],5,FALSE), 0)</f>
        <v>0</v>
      </c>
      <c r="O66" s="13">
        <f>IFERROR(VLOOKUP($A66,Round12[],5,FALSE), 0)</f>
        <v>0</v>
      </c>
      <c r="P66" s="13">
        <f>IFERROR(VLOOKUP($A66,Round13[],5,FALSE), 0)</f>
        <v>0</v>
      </c>
      <c r="Q66" s="13">
        <f>IFERROR(VLOOKUP($A66,Round14[],5,FALSE), 0)</f>
        <v>0</v>
      </c>
      <c r="R66" s="13">
        <f>IFERROR(VLOOKUP($A66,Round15[],5,FALSE), 0)</f>
        <v>0</v>
      </c>
      <c r="S66" s="13">
        <f>IFERROR(VLOOKUP($A66,Round16[],5,FALSE), 0)</f>
        <v>0</v>
      </c>
      <c r="T66" s="13">
        <f>IFERROR(VLOOKUP($A66,Round17[],5,FALSE), 0)</f>
        <v>0</v>
      </c>
      <c r="U66" s="13">
        <f>IFERROR(VLOOKUP($A66,Round18[],5,FALSE), 0)</f>
        <v>0</v>
      </c>
      <c r="V66" s="13">
        <f>IFERROR(VLOOKUP($A66,Round19[],5,FALSE), 0)</f>
        <v>0</v>
      </c>
      <c r="W66" s="13">
        <f>IFERROR(VLOOKUP($A66,Round20[],5,FALSE), 0)</f>
        <v>0</v>
      </c>
      <c r="X66" s="13">
        <f>IFERROR(VLOOKUP($A66,Round21[],5,FALSE), 0)</f>
        <v>0</v>
      </c>
      <c r="Y66" s="13">
        <f>IFERROR(VLOOKUP($A66,Round22[],5,FALSE), 0)</f>
        <v>0</v>
      </c>
      <c r="Z66" s="13">
        <f>IFERROR(VLOOKUP($A66,Round23[],5,FALSE), 0)</f>
        <v>0</v>
      </c>
      <c r="AA66" s="13">
        <f>IFERROR(VLOOKUP($A66,Round24[],5,FALSE), 0)</f>
        <v>0</v>
      </c>
      <c r="AB66" s="13">
        <f>IFERROR(VLOOKUP($A66,Round25[],5,FALSE), 0)</f>
        <v>0</v>
      </c>
      <c r="AC66" s="13">
        <f>IFERROR(VLOOKUP($A66,Round26[],5,FALSE), 0)</f>
        <v>0</v>
      </c>
      <c r="AD66" s="13">
        <f>IFERROR(VLOOKUP($A66,Round27[],5,FALSE), 0)</f>
        <v>0</v>
      </c>
      <c r="AE66" s="13">
        <f>IFERROR(VLOOKUP($A66,Round28[],5,FALSE), 0)</f>
        <v>0</v>
      </c>
      <c r="AF66" s="13">
        <f>IFERROR(VLOOKUP($A66,Round29[],5,FALSE), 0)</f>
        <v>0</v>
      </c>
      <c r="AG66" s="13">
        <f>IFERROR(VLOOKUP($A66,Round30[],5,FALSE), 0)</f>
        <v>0</v>
      </c>
      <c r="AH66" s="13">
        <f>IFERROR(VLOOKUP($A66,Round31[],5,FALSE), 0)</f>
        <v>0</v>
      </c>
      <c r="AI66" s="13">
        <f>IFERROR(VLOOKUP($A66,Round32[],5,FALSE), 0)</f>
        <v>0</v>
      </c>
      <c r="AJ66" s="13">
        <f>IFERROR(VLOOKUP($A66,Round33[],5,FALSE), 0)</f>
        <v>0</v>
      </c>
      <c r="AK66" s="13">
        <f>IFERROR(VLOOKUP($A66,Round34[],5,FALSE), 0)</f>
        <v>0</v>
      </c>
      <c r="AL66" s="13">
        <f>IFERROR(VLOOKUP($A66,Round35[],5,FALSE), 0)</f>
        <v>0</v>
      </c>
      <c r="AM66" s="13">
        <f>IFERROR(VLOOKUP($A66,Round36[],5,FALSE), 0)</f>
        <v>0</v>
      </c>
      <c r="AN66" s="13">
        <f>IFERROR(VLOOKUP($A66,Round37[],5,FALSE), 0)</f>
        <v>0</v>
      </c>
      <c r="AO66" s="13">
        <f>IFERROR(VLOOKUP($A66,Round38[],5,FALSE), 0)</f>
        <v>0</v>
      </c>
      <c r="AP66" s="13">
        <f>IFERROR(VLOOKUP($A66,Round39[],5,FALSE), 0)</f>
        <v>0</v>
      </c>
      <c r="AQ66" s="13">
        <f>IFERROR(VLOOKUP($A66,Round40[],5,FALSE), 0)</f>
        <v>0</v>
      </c>
      <c r="AR66" s="13">
        <f>IFERROR(VLOOKUP($A66,Round41[],5,FALSE), 0)</f>
        <v>0</v>
      </c>
      <c r="AS66" s="13">
        <f>IFERROR(VLOOKUP($A66,Round42[],5,FALSE), 0)</f>
        <v>0</v>
      </c>
      <c r="AT66" s="13">
        <f>IFERROR(VLOOKUP($A66,Round43[],5,FALSE), 0)</f>
        <v>0</v>
      </c>
      <c r="AU66" s="13">
        <f>IFERROR(VLOOKUP($A66,Round44[],5,FALSE), 0)</f>
        <v>0</v>
      </c>
      <c r="AV66" s="13">
        <f>IFERROR(VLOOKUP($A66,Round45[],5,FALSE), 0)</f>
        <v>0</v>
      </c>
      <c r="AW66" s="13">
        <f>IFERROR(VLOOKUP($A66,Round46[],5,FALSE), 0)</f>
        <v>0</v>
      </c>
      <c r="AX66" s="13">
        <f>IFERROR(VLOOKUP($A66,Round47[],5,FALSE), 0)</f>
        <v>0</v>
      </c>
      <c r="AY66" s="13">
        <f>IFERROR(VLOOKUP($A66,Round48[],5,FALSE), 0)</f>
        <v>0</v>
      </c>
      <c r="AZ66" s="13">
        <f>IFERROR(VLOOKUP($A66,Round49[],5,FALSE), 0)</f>
        <v>0</v>
      </c>
      <c r="BA66" s="13">
        <f>IFERROR(VLOOKUP($A66,Round50[],5,FALSE), 0)</f>
        <v>0</v>
      </c>
      <c r="BB66" s="13">
        <f>IFERROR(VLOOKUP($A66,Round51[],5,FALSE), 0)</f>
        <v>0</v>
      </c>
      <c r="BC66" s="13">
        <f>IFERROR(VLOOKUP($A66,Round52[],5,FALSE), 0)</f>
        <v>0</v>
      </c>
      <c r="BD66" s="13">
        <f>IFERROR(VLOOKUP($A66,Round53[],5,FALSE), 0)</f>
        <v>0</v>
      </c>
      <c r="BE66" s="13">
        <f>IFERROR(VLOOKUP($A66,Round54[],5,FALSE), 0)</f>
        <v>0</v>
      </c>
      <c r="BF66" s="13">
        <f>IFERROR(VLOOKUP($A66,Round55[],5,FALSE), 0)</f>
        <v>0</v>
      </c>
      <c r="BG66" s="13">
        <f>IFERROR(VLOOKUP($A66,Round56[],5,FALSE), 0)</f>
        <v>0</v>
      </c>
      <c r="BH66" s="13">
        <f>IFERROR(VLOOKUP($A66,Round57[],5,FALSE), 0)</f>
        <v>0</v>
      </c>
      <c r="BI66" s="13">
        <f>IFERROR(VLOOKUP($A66,Round58[],5,FALSE), 0)</f>
        <v>0</v>
      </c>
      <c r="BJ66" s="13">
        <f>IFERROR(VLOOKUP($A66,Round59[],5,FALSE), 0)</f>
        <v>0</v>
      </c>
      <c r="BK66" s="13">
        <f>IFERROR(VLOOKUP($A66,Round60[],5,FALSE), 0)</f>
        <v>0</v>
      </c>
    </row>
    <row r="67" spans="1:63" ht="22.5">
      <c r="A67" s="1">
        <v>29575</v>
      </c>
      <c r="B67" s="5" t="s">
        <v>142</v>
      </c>
      <c r="C67" s="7">
        <f xml:space="preserve"> SUM(TotalPoints[[#This Row],[دور 1]:[دور 60]])</f>
        <v>4</v>
      </c>
      <c r="D67" s="4">
        <f>IFERROR(VLOOKUP($A67,Round01[],5,FALSE), 0)</f>
        <v>4</v>
      </c>
      <c r="E67" s="4">
        <f>IFERROR(VLOOKUP($A67,Round02[],5,FALSE), 0)</f>
        <v>0</v>
      </c>
      <c r="F67" s="4">
        <f>IFERROR(VLOOKUP($A67,Round03[],5,FALSE), 0)</f>
        <v>0</v>
      </c>
      <c r="G67" s="4">
        <f>IFERROR(VLOOKUP($A67,Round04[],5,FALSE), 0)</f>
        <v>0</v>
      </c>
      <c r="H67" s="4">
        <f>IFERROR(VLOOKUP($A67,Round05[],5,FALSE), 0)</f>
        <v>0</v>
      </c>
      <c r="I67" s="4">
        <f>IFERROR(VLOOKUP($A67,Round06[],5,FALSE), 0)</f>
        <v>0</v>
      </c>
      <c r="J67" s="1">
        <f>IFERROR(VLOOKUP($A67,Round07[],5,FALSE), 0)</f>
        <v>0</v>
      </c>
      <c r="K67" s="1">
        <f>IFERROR(VLOOKUP($A67,Round08[],5,FALSE), 0)</f>
        <v>0</v>
      </c>
      <c r="L67" s="1">
        <f>IFERROR(VLOOKUP($A67,Round09[],5,FALSE), 0)</f>
        <v>0</v>
      </c>
      <c r="M67" s="1">
        <f>IFERROR(VLOOKUP($A67,Round10[],5,FALSE), 0)</f>
        <v>0</v>
      </c>
      <c r="N67" s="1">
        <f>IFERROR(VLOOKUP($A67,Round11[],5,FALSE), 0)</f>
        <v>0</v>
      </c>
      <c r="O67" s="1">
        <f>IFERROR(VLOOKUP($A67,Round12[],5,FALSE), 0)</f>
        <v>0</v>
      </c>
      <c r="P67" s="1">
        <f>IFERROR(VLOOKUP($A67,Round13[],5,FALSE), 0)</f>
        <v>0</v>
      </c>
      <c r="Q67" s="1">
        <f>IFERROR(VLOOKUP($A67,Round14[],5,FALSE), 0)</f>
        <v>0</v>
      </c>
      <c r="R67" s="1">
        <f>IFERROR(VLOOKUP($A67,Round15[],5,FALSE), 0)</f>
        <v>0</v>
      </c>
      <c r="S67" s="1">
        <f>IFERROR(VLOOKUP($A67,Round16[],5,FALSE), 0)</f>
        <v>0</v>
      </c>
      <c r="T67" s="1">
        <f>IFERROR(VLOOKUP($A67,Round17[],5,FALSE), 0)</f>
        <v>0</v>
      </c>
      <c r="U67" s="1">
        <f>IFERROR(VLOOKUP($A67,Round18[],5,FALSE), 0)</f>
        <v>0</v>
      </c>
      <c r="V67" s="1">
        <f>IFERROR(VLOOKUP($A67,Round19[],5,FALSE), 0)</f>
        <v>0</v>
      </c>
      <c r="W67" s="1">
        <f>IFERROR(VLOOKUP($A67,Round20[],5,FALSE), 0)</f>
        <v>0</v>
      </c>
      <c r="X67" s="1">
        <f>IFERROR(VLOOKUP($A67,Round21[],5,FALSE), 0)</f>
        <v>0</v>
      </c>
      <c r="Y67" s="1">
        <f>IFERROR(VLOOKUP($A67,Round22[],5,FALSE), 0)</f>
        <v>0</v>
      </c>
      <c r="Z67" s="1">
        <f>IFERROR(VLOOKUP($A67,Round23[],5,FALSE), 0)</f>
        <v>0</v>
      </c>
      <c r="AA67" s="1">
        <f>IFERROR(VLOOKUP($A67,Round24[],5,FALSE), 0)</f>
        <v>0</v>
      </c>
      <c r="AB67" s="1">
        <f>IFERROR(VLOOKUP($A67,Round25[],5,FALSE), 0)</f>
        <v>0</v>
      </c>
      <c r="AC67" s="1">
        <f>IFERROR(VLOOKUP($A67,Round26[],5,FALSE), 0)</f>
        <v>0</v>
      </c>
      <c r="AD67" s="1">
        <f>IFERROR(VLOOKUP($A67,Round27[],5,FALSE), 0)</f>
        <v>0</v>
      </c>
      <c r="AE67" s="1">
        <f>IFERROR(VLOOKUP($A67,Round28[],5,FALSE), 0)</f>
        <v>0</v>
      </c>
      <c r="AF67" s="1">
        <f>IFERROR(VLOOKUP($A67,Round29[],5,FALSE), 0)</f>
        <v>0</v>
      </c>
      <c r="AG67" s="1">
        <f>IFERROR(VLOOKUP($A67,Round30[],5,FALSE), 0)</f>
        <v>0</v>
      </c>
      <c r="AH67" s="1">
        <f>IFERROR(VLOOKUP($A67,Round31[],5,FALSE), 0)</f>
        <v>0</v>
      </c>
      <c r="AI67" s="1">
        <f>IFERROR(VLOOKUP($A67,Round32[],5,FALSE), 0)</f>
        <v>0</v>
      </c>
      <c r="AJ67" s="1">
        <f>IFERROR(VLOOKUP($A67,Round33[],5,FALSE), 0)</f>
        <v>0</v>
      </c>
      <c r="AK67" s="1">
        <f>IFERROR(VLOOKUP($A67,Round34[],5,FALSE), 0)</f>
        <v>0</v>
      </c>
      <c r="AL67" s="1">
        <f>IFERROR(VLOOKUP($A67,Round35[],5,FALSE), 0)</f>
        <v>0</v>
      </c>
      <c r="AM67" s="1">
        <f>IFERROR(VLOOKUP($A67,Round36[],5,FALSE), 0)</f>
        <v>0</v>
      </c>
      <c r="AN67" s="1">
        <f>IFERROR(VLOOKUP($A67,Round37[],5,FALSE), 0)</f>
        <v>0</v>
      </c>
      <c r="AO67" s="1">
        <f>IFERROR(VLOOKUP($A67,Round38[],5,FALSE), 0)</f>
        <v>0</v>
      </c>
      <c r="AP67" s="1">
        <f>IFERROR(VLOOKUP($A67,Round39[],5,FALSE), 0)</f>
        <v>0</v>
      </c>
      <c r="AQ67" s="1">
        <f>IFERROR(VLOOKUP($A67,Round40[],5,FALSE), 0)</f>
        <v>0</v>
      </c>
      <c r="AR67" s="1">
        <f>IFERROR(VLOOKUP($A67,Round41[],5,FALSE), 0)</f>
        <v>0</v>
      </c>
      <c r="AS67" s="1">
        <f>IFERROR(VLOOKUP($A67,Round42[],5,FALSE), 0)</f>
        <v>0</v>
      </c>
      <c r="AT67" s="1">
        <f>IFERROR(VLOOKUP($A67,Round43[],5,FALSE), 0)</f>
        <v>0</v>
      </c>
      <c r="AU67" s="1">
        <f>IFERROR(VLOOKUP($A67,Round44[],5,FALSE), 0)</f>
        <v>0</v>
      </c>
      <c r="AV67" s="1">
        <f>IFERROR(VLOOKUP($A67,Round45[],5,FALSE), 0)</f>
        <v>0</v>
      </c>
      <c r="AW67" s="1">
        <f>IFERROR(VLOOKUP($A67,Round46[],5,FALSE), 0)</f>
        <v>0</v>
      </c>
      <c r="AX67" s="1">
        <f>IFERROR(VLOOKUP($A67,Round47[],5,FALSE), 0)</f>
        <v>0</v>
      </c>
      <c r="AY67" s="1">
        <f>IFERROR(VLOOKUP($A67,Round48[],5,FALSE), 0)</f>
        <v>0</v>
      </c>
      <c r="AZ67" s="1">
        <f>IFERROR(VLOOKUP($A67,Round49[],5,FALSE), 0)</f>
        <v>0</v>
      </c>
      <c r="BA67" s="1">
        <f>IFERROR(VLOOKUP($A67,Round50[],5,FALSE), 0)</f>
        <v>0</v>
      </c>
      <c r="BB67" s="1">
        <f>IFERROR(VLOOKUP($A67,Round51[],5,FALSE), 0)</f>
        <v>0</v>
      </c>
      <c r="BC67" s="1">
        <f>IFERROR(VLOOKUP($A67,Round52[],5,FALSE), 0)</f>
        <v>0</v>
      </c>
      <c r="BD67" s="1">
        <f>IFERROR(VLOOKUP($A67,Round53[],5,FALSE), 0)</f>
        <v>0</v>
      </c>
      <c r="BE67" s="1">
        <f>IFERROR(VLOOKUP($A67,Round54[],5,FALSE), 0)</f>
        <v>0</v>
      </c>
      <c r="BF67" s="1">
        <f>IFERROR(VLOOKUP($A67,Round55[],5,FALSE), 0)</f>
        <v>0</v>
      </c>
      <c r="BG67" s="1">
        <f>IFERROR(VLOOKUP($A67,Round56[],5,FALSE), 0)</f>
        <v>0</v>
      </c>
      <c r="BH67" s="1">
        <f>IFERROR(VLOOKUP($A67,Round57[],5,FALSE), 0)</f>
        <v>0</v>
      </c>
      <c r="BI67" s="1">
        <f>IFERROR(VLOOKUP($A67,Round58[],5,FALSE), 0)</f>
        <v>0</v>
      </c>
      <c r="BJ67" s="1">
        <f>IFERROR(VLOOKUP($A67,Round59[],5,FALSE), 0)</f>
        <v>0</v>
      </c>
      <c r="BK67" s="1">
        <f>IFERROR(VLOOKUP($A67,Round60[],5,FALSE), 0)</f>
        <v>0</v>
      </c>
    </row>
    <row r="68" spans="1:63" ht="22.5">
      <c r="A68" s="1">
        <v>29163</v>
      </c>
      <c r="B68" s="5" t="s">
        <v>151</v>
      </c>
      <c r="C68" s="7">
        <f xml:space="preserve"> SUM(TotalPoints[[#This Row],[دور 1]:[دور 60]])</f>
        <v>4</v>
      </c>
      <c r="D68" s="4">
        <f>IFERROR(VLOOKUP($A68,Round01[],5,FALSE), 0)</f>
        <v>3</v>
      </c>
      <c r="E68" s="4">
        <f>IFERROR(VLOOKUP($A68,Round02[],5,FALSE), 0)</f>
        <v>0</v>
      </c>
      <c r="F68" s="4">
        <f>IFERROR(VLOOKUP($A68,Round03[],5,FALSE), 0)</f>
        <v>1</v>
      </c>
      <c r="G68" s="4">
        <f>IFERROR(VLOOKUP($A68,Round04[],5,FALSE), 0)</f>
        <v>0</v>
      </c>
      <c r="H68" s="4">
        <f>IFERROR(VLOOKUP($A68,Round05[],5,FALSE), 0)</f>
        <v>0</v>
      </c>
      <c r="I68" s="4">
        <f>IFERROR(VLOOKUP($A68,Round06[],5,FALSE), 0)</f>
        <v>0</v>
      </c>
      <c r="J68" s="4">
        <f>IFERROR(VLOOKUP($A68,Round07[],5,FALSE), 0)</f>
        <v>0</v>
      </c>
      <c r="K68" s="4">
        <f>IFERROR(VLOOKUP($A68,Round08[],5,FALSE), 0)</f>
        <v>0</v>
      </c>
      <c r="L68" s="4">
        <f>IFERROR(VLOOKUP($A68,Round09[],5,FALSE), 0)</f>
        <v>0</v>
      </c>
      <c r="M68" s="4">
        <f>IFERROR(VLOOKUP($A68,Round10[],5,FALSE), 0)</f>
        <v>0</v>
      </c>
      <c r="N68" s="4">
        <f>IFERROR(VLOOKUP($A68,Round11[],5,FALSE), 0)</f>
        <v>0</v>
      </c>
      <c r="O68" s="4">
        <f>IFERROR(VLOOKUP($A68,Round12[],5,FALSE), 0)</f>
        <v>0</v>
      </c>
      <c r="P68" s="4">
        <f>IFERROR(VLOOKUP($A68,Round13[],5,FALSE), 0)</f>
        <v>0</v>
      </c>
      <c r="Q68" s="4">
        <f>IFERROR(VLOOKUP($A68,Round14[],5,FALSE), 0)</f>
        <v>0</v>
      </c>
      <c r="R68" s="4">
        <f>IFERROR(VLOOKUP($A68,Round15[],5,FALSE), 0)</f>
        <v>0</v>
      </c>
      <c r="S68" s="4">
        <f>IFERROR(VLOOKUP($A68,Round16[],5,FALSE), 0)</f>
        <v>0</v>
      </c>
      <c r="T68" s="4">
        <f>IFERROR(VLOOKUP($A68,Round17[],5,FALSE), 0)</f>
        <v>0</v>
      </c>
      <c r="U68" s="4">
        <f>IFERROR(VLOOKUP($A68,Round18[],5,FALSE), 0)</f>
        <v>0</v>
      </c>
      <c r="V68" s="4">
        <f>IFERROR(VLOOKUP($A68,Round19[],5,FALSE), 0)</f>
        <v>0</v>
      </c>
      <c r="W68" s="4">
        <f>IFERROR(VLOOKUP($A68,Round20[],5,FALSE), 0)</f>
        <v>0</v>
      </c>
      <c r="X68" s="4">
        <f>IFERROR(VLOOKUP($A68,Round21[],5,FALSE), 0)</f>
        <v>0</v>
      </c>
      <c r="Y68" s="4">
        <f>IFERROR(VLOOKUP($A68,Round22[],5,FALSE), 0)</f>
        <v>0</v>
      </c>
      <c r="Z68" s="4">
        <f>IFERROR(VLOOKUP($A68,Round23[],5,FALSE), 0)</f>
        <v>0</v>
      </c>
      <c r="AA68" s="4">
        <f>IFERROR(VLOOKUP($A68,Round24[],5,FALSE), 0)</f>
        <v>0</v>
      </c>
      <c r="AB68" s="4">
        <f>IFERROR(VLOOKUP($A68,Round25[],5,FALSE), 0)</f>
        <v>0</v>
      </c>
      <c r="AC68" s="4">
        <f>IFERROR(VLOOKUP($A68,Round26[],5,FALSE), 0)</f>
        <v>0</v>
      </c>
      <c r="AD68" s="4">
        <f>IFERROR(VLOOKUP($A68,Round27[],5,FALSE), 0)</f>
        <v>0</v>
      </c>
      <c r="AE68" s="4">
        <f>IFERROR(VLOOKUP($A68,Round28[],5,FALSE), 0)</f>
        <v>0</v>
      </c>
      <c r="AF68" s="4">
        <f>IFERROR(VLOOKUP($A68,Round29[],5,FALSE), 0)</f>
        <v>0</v>
      </c>
      <c r="AG68" s="4">
        <f>IFERROR(VLOOKUP($A68,Round30[],5,FALSE), 0)</f>
        <v>0</v>
      </c>
      <c r="AH68" s="4">
        <f>IFERROR(VLOOKUP($A68,Round31[],5,FALSE), 0)</f>
        <v>0</v>
      </c>
      <c r="AI68" s="4">
        <f>IFERROR(VLOOKUP($A68,Round32[],5,FALSE), 0)</f>
        <v>0</v>
      </c>
      <c r="AJ68" s="4">
        <f>IFERROR(VLOOKUP($A68,Round33[],5,FALSE), 0)</f>
        <v>0</v>
      </c>
      <c r="AK68" s="4">
        <f>IFERROR(VLOOKUP($A68,Round34[],5,FALSE), 0)</f>
        <v>0</v>
      </c>
      <c r="AL68" s="4">
        <f>IFERROR(VLOOKUP($A68,Round35[],5,FALSE), 0)</f>
        <v>0</v>
      </c>
      <c r="AM68" s="4">
        <f>IFERROR(VLOOKUP($A68,Round36[],5,FALSE), 0)</f>
        <v>0</v>
      </c>
      <c r="AN68" s="4">
        <f>IFERROR(VLOOKUP($A68,Round37[],5,FALSE), 0)</f>
        <v>0</v>
      </c>
      <c r="AO68" s="4">
        <f>IFERROR(VLOOKUP($A68,Round38[],5,FALSE), 0)</f>
        <v>0</v>
      </c>
      <c r="AP68" s="4">
        <f>IFERROR(VLOOKUP($A68,Round39[],5,FALSE), 0)</f>
        <v>0</v>
      </c>
      <c r="AQ68" s="4">
        <f>IFERROR(VLOOKUP($A68,Round40[],5,FALSE), 0)</f>
        <v>0</v>
      </c>
      <c r="AR68" s="4">
        <f>IFERROR(VLOOKUP($A68,Round41[],5,FALSE), 0)</f>
        <v>0</v>
      </c>
      <c r="AS68" s="4">
        <f>IFERROR(VLOOKUP($A68,Round42[],5,FALSE), 0)</f>
        <v>0</v>
      </c>
      <c r="AT68" s="4">
        <f>IFERROR(VLOOKUP($A68,Round43[],5,FALSE), 0)</f>
        <v>0</v>
      </c>
      <c r="AU68" s="4">
        <f>IFERROR(VLOOKUP($A68,Round44[],5,FALSE), 0)</f>
        <v>0</v>
      </c>
      <c r="AV68" s="4">
        <f>IFERROR(VLOOKUP($A68,Round45[],5,FALSE), 0)</f>
        <v>0</v>
      </c>
      <c r="AW68" s="4">
        <f>IFERROR(VLOOKUP($A68,Round46[],5,FALSE), 0)</f>
        <v>0</v>
      </c>
      <c r="AX68" s="4">
        <f>IFERROR(VLOOKUP($A68,Round47[],5,FALSE), 0)</f>
        <v>0</v>
      </c>
      <c r="AY68" s="4">
        <f>IFERROR(VLOOKUP($A68,Round48[],5,FALSE), 0)</f>
        <v>0</v>
      </c>
      <c r="AZ68" s="4">
        <f>IFERROR(VLOOKUP($A68,Round49[],5,FALSE), 0)</f>
        <v>0</v>
      </c>
      <c r="BA68" s="4">
        <f>IFERROR(VLOOKUP($A68,Round50[],5,FALSE), 0)</f>
        <v>0</v>
      </c>
      <c r="BB68" s="4">
        <f>IFERROR(VLOOKUP($A68,Round51[],5,FALSE), 0)</f>
        <v>0</v>
      </c>
      <c r="BC68" s="4">
        <f>IFERROR(VLOOKUP($A68,Round52[],5,FALSE), 0)</f>
        <v>0</v>
      </c>
      <c r="BD68" s="4">
        <f>IFERROR(VLOOKUP($A68,Round53[],5,FALSE), 0)</f>
        <v>0</v>
      </c>
      <c r="BE68" s="4">
        <f>IFERROR(VLOOKUP($A68,Round54[],5,FALSE), 0)</f>
        <v>0</v>
      </c>
      <c r="BF68" s="4">
        <f>IFERROR(VLOOKUP($A68,Round55[],5,FALSE), 0)</f>
        <v>0</v>
      </c>
      <c r="BG68" s="4">
        <f>IFERROR(VLOOKUP($A68,Round56[],5,FALSE), 0)</f>
        <v>0</v>
      </c>
      <c r="BH68" s="4">
        <f>IFERROR(VLOOKUP($A68,Round57[],5,FALSE), 0)</f>
        <v>0</v>
      </c>
      <c r="BI68" s="4">
        <f>IFERROR(VLOOKUP($A68,Round58[],5,FALSE), 0)</f>
        <v>0</v>
      </c>
      <c r="BJ68" s="4">
        <f>IFERROR(VLOOKUP($A68,Round59[],5,FALSE), 0)</f>
        <v>0</v>
      </c>
      <c r="BK68" s="4">
        <f>IFERROR(VLOOKUP($A68,Round60[],5,FALSE), 0)</f>
        <v>0</v>
      </c>
    </row>
    <row r="69" spans="1:63" ht="22.5">
      <c r="A69" s="1">
        <v>27060</v>
      </c>
      <c r="B69" s="5" t="s">
        <v>75</v>
      </c>
      <c r="C69" s="7">
        <f xml:space="preserve"> SUM(TotalPoints[[#This Row],[دور 1]:[دور 60]])</f>
        <v>4</v>
      </c>
      <c r="D69" s="4">
        <f>IFERROR(VLOOKUP($A69,Round01[],5,FALSE), 0)</f>
        <v>3</v>
      </c>
      <c r="E69" s="4">
        <f>IFERROR(VLOOKUP($A69,Round02[],5,FALSE), 0)</f>
        <v>0</v>
      </c>
      <c r="F69" s="4">
        <f>IFERROR(VLOOKUP($A69,Round03[],5,FALSE), 0)</f>
        <v>0</v>
      </c>
      <c r="G69" s="4">
        <f>IFERROR(VLOOKUP($A69,Round04[],5,FALSE), 0)</f>
        <v>0</v>
      </c>
      <c r="H69" s="4">
        <f>IFERROR(VLOOKUP($A69,Round05[],5,FALSE), 0)</f>
        <v>0</v>
      </c>
      <c r="I69" s="4">
        <f>IFERROR(VLOOKUP($A69,Round06[],5,FALSE), 0)</f>
        <v>1</v>
      </c>
      <c r="J69" s="4">
        <f>IFERROR(VLOOKUP($A69,Round07[],5,FALSE), 0)</f>
        <v>0</v>
      </c>
      <c r="K69" s="4">
        <f>IFERROR(VLOOKUP($A69,Round08[],5,FALSE), 0)</f>
        <v>0</v>
      </c>
      <c r="L69" s="4">
        <f>IFERROR(VLOOKUP($A69,Round09[],5,FALSE), 0)</f>
        <v>0</v>
      </c>
      <c r="M69" s="4">
        <f>IFERROR(VLOOKUP($A69,Round10[],5,FALSE), 0)</f>
        <v>0</v>
      </c>
      <c r="N69" s="4">
        <f>IFERROR(VLOOKUP($A69,Round11[],5,FALSE), 0)</f>
        <v>0</v>
      </c>
      <c r="O69" s="4">
        <f>IFERROR(VLOOKUP($A69,Round12[],5,FALSE), 0)</f>
        <v>0</v>
      </c>
      <c r="P69" s="4">
        <f>IFERROR(VLOOKUP($A69,Round13[],5,FALSE), 0)</f>
        <v>0</v>
      </c>
      <c r="Q69" s="4">
        <f>IFERROR(VLOOKUP($A69,Round14[],5,FALSE), 0)</f>
        <v>0</v>
      </c>
      <c r="R69" s="4">
        <f>IFERROR(VLOOKUP($A69,Round15[],5,FALSE), 0)</f>
        <v>0</v>
      </c>
      <c r="S69" s="4">
        <f>IFERROR(VLOOKUP($A69,Round16[],5,FALSE), 0)</f>
        <v>0</v>
      </c>
      <c r="T69" s="4">
        <f>IFERROR(VLOOKUP($A69,Round17[],5,FALSE), 0)</f>
        <v>0</v>
      </c>
      <c r="U69" s="4">
        <f>IFERROR(VLOOKUP($A69,Round18[],5,FALSE), 0)</f>
        <v>0</v>
      </c>
      <c r="V69" s="4">
        <f>IFERROR(VLOOKUP($A69,Round19[],5,FALSE), 0)</f>
        <v>0</v>
      </c>
      <c r="W69" s="4">
        <f>IFERROR(VLOOKUP($A69,Round20[],5,FALSE), 0)</f>
        <v>0</v>
      </c>
      <c r="X69" s="4">
        <f>IFERROR(VLOOKUP($A69,Round21[],5,FALSE), 0)</f>
        <v>0</v>
      </c>
      <c r="Y69" s="4">
        <f>IFERROR(VLOOKUP($A69,Round22[],5,FALSE), 0)</f>
        <v>0</v>
      </c>
      <c r="Z69" s="4">
        <f>IFERROR(VLOOKUP($A69,Round23[],5,FALSE), 0)</f>
        <v>0</v>
      </c>
      <c r="AA69" s="4">
        <f>IFERROR(VLOOKUP($A69,Round24[],5,FALSE), 0)</f>
        <v>0</v>
      </c>
      <c r="AB69" s="4">
        <f>IFERROR(VLOOKUP($A69,Round25[],5,FALSE), 0)</f>
        <v>0</v>
      </c>
      <c r="AC69" s="4">
        <f>IFERROR(VLOOKUP($A69,Round26[],5,FALSE), 0)</f>
        <v>0</v>
      </c>
      <c r="AD69" s="4">
        <f>IFERROR(VLOOKUP($A69,Round27[],5,FALSE), 0)</f>
        <v>0</v>
      </c>
      <c r="AE69" s="4">
        <f>IFERROR(VLOOKUP($A69,Round28[],5,FALSE), 0)</f>
        <v>0</v>
      </c>
      <c r="AF69" s="4">
        <f>IFERROR(VLOOKUP($A69,Round29[],5,FALSE), 0)</f>
        <v>0</v>
      </c>
      <c r="AG69" s="4">
        <f>IFERROR(VLOOKUP($A69,Round30[],5,FALSE), 0)</f>
        <v>0</v>
      </c>
      <c r="AH69" s="4">
        <f>IFERROR(VLOOKUP($A69,Round31[],5,FALSE), 0)</f>
        <v>0</v>
      </c>
      <c r="AI69" s="4">
        <f>IFERROR(VLOOKUP($A69,Round32[],5,FALSE), 0)</f>
        <v>0</v>
      </c>
      <c r="AJ69" s="4">
        <f>IFERROR(VLOOKUP($A69,Round33[],5,FALSE), 0)</f>
        <v>0</v>
      </c>
      <c r="AK69" s="4">
        <f>IFERROR(VLOOKUP($A69,Round34[],5,FALSE), 0)</f>
        <v>0</v>
      </c>
      <c r="AL69" s="4">
        <f>IFERROR(VLOOKUP($A69,Round35[],5,FALSE), 0)</f>
        <v>0</v>
      </c>
      <c r="AM69" s="4">
        <f>IFERROR(VLOOKUP($A69,Round36[],5,FALSE), 0)</f>
        <v>0</v>
      </c>
      <c r="AN69" s="4">
        <f>IFERROR(VLOOKUP($A69,Round37[],5,FALSE), 0)</f>
        <v>0</v>
      </c>
      <c r="AO69" s="4">
        <f>IFERROR(VLOOKUP($A69,Round38[],5,FALSE), 0)</f>
        <v>0</v>
      </c>
      <c r="AP69" s="4">
        <f>IFERROR(VLOOKUP($A69,Round39[],5,FALSE), 0)</f>
        <v>0</v>
      </c>
      <c r="AQ69" s="4">
        <f>IFERROR(VLOOKUP($A69,Round40[],5,FALSE), 0)</f>
        <v>0</v>
      </c>
      <c r="AR69" s="4">
        <f>IFERROR(VLOOKUP($A69,Round41[],5,FALSE), 0)</f>
        <v>0</v>
      </c>
      <c r="AS69" s="4">
        <f>IFERROR(VLOOKUP($A69,Round42[],5,FALSE), 0)</f>
        <v>0</v>
      </c>
      <c r="AT69" s="4">
        <f>IFERROR(VLOOKUP($A69,Round43[],5,FALSE), 0)</f>
        <v>0</v>
      </c>
      <c r="AU69" s="4">
        <f>IFERROR(VLOOKUP($A69,Round44[],5,FALSE), 0)</f>
        <v>0</v>
      </c>
      <c r="AV69" s="4">
        <f>IFERROR(VLOOKUP($A69,Round45[],5,FALSE), 0)</f>
        <v>0</v>
      </c>
      <c r="AW69" s="4">
        <f>IFERROR(VLOOKUP($A69,Round46[],5,FALSE), 0)</f>
        <v>0</v>
      </c>
      <c r="AX69" s="4">
        <f>IFERROR(VLOOKUP($A69,Round47[],5,FALSE), 0)</f>
        <v>0</v>
      </c>
      <c r="AY69" s="4">
        <f>IFERROR(VLOOKUP($A69,Round48[],5,FALSE), 0)</f>
        <v>0</v>
      </c>
      <c r="AZ69" s="4">
        <f>IFERROR(VLOOKUP($A69,Round49[],5,FALSE), 0)</f>
        <v>0</v>
      </c>
      <c r="BA69" s="4">
        <f>IFERROR(VLOOKUP($A69,Round50[],5,FALSE), 0)</f>
        <v>0</v>
      </c>
      <c r="BB69" s="4">
        <f>IFERROR(VLOOKUP($A69,Round51[],5,FALSE), 0)</f>
        <v>0</v>
      </c>
      <c r="BC69" s="4">
        <f>IFERROR(VLOOKUP($A69,Round52[],5,FALSE), 0)</f>
        <v>0</v>
      </c>
      <c r="BD69" s="4">
        <f>IFERROR(VLOOKUP($A69,Round53[],5,FALSE), 0)</f>
        <v>0</v>
      </c>
      <c r="BE69" s="4">
        <f>IFERROR(VLOOKUP($A69,Round54[],5,FALSE), 0)</f>
        <v>0</v>
      </c>
      <c r="BF69" s="4">
        <f>IFERROR(VLOOKUP($A69,Round55[],5,FALSE), 0)</f>
        <v>0</v>
      </c>
      <c r="BG69" s="4">
        <f>IFERROR(VLOOKUP($A69,Round56[],5,FALSE), 0)</f>
        <v>0</v>
      </c>
      <c r="BH69" s="4">
        <f>IFERROR(VLOOKUP($A69,Round57[],5,FALSE), 0)</f>
        <v>0</v>
      </c>
      <c r="BI69" s="4">
        <f>IFERROR(VLOOKUP($A69,Round58[],5,FALSE), 0)</f>
        <v>0</v>
      </c>
      <c r="BJ69" s="4">
        <f>IFERROR(VLOOKUP($A69,Round59[],5,FALSE), 0)</f>
        <v>0</v>
      </c>
      <c r="BK69" s="4">
        <f>IFERROR(VLOOKUP($A69,Round60[],5,FALSE), 0)</f>
        <v>0</v>
      </c>
    </row>
    <row r="70" spans="1:63" ht="22.5">
      <c r="A70" s="1">
        <v>24450</v>
      </c>
      <c r="B70" s="5" t="s">
        <v>166</v>
      </c>
      <c r="C70" s="7">
        <f xml:space="preserve"> SUM(TotalPoints[[#This Row],[دور 1]:[دور 60]])</f>
        <v>4</v>
      </c>
      <c r="D70" s="4">
        <f>IFERROR(VLOOKUP($A70,Round01[],5,FALSE), 0)</f>
        <v>0</v>
      </c>
      <c r="E70" s="4">
        <f>IFERROR(VLOOKUP($A70,Round02[],5,FALSE), 0)</f>
        <v>0</v>
      </c>
      <c r="F70" s="4">
        <f>IFERROR(VLOOKUP($A70,Round03[],5,FALSE), 0)</f>
        <v>0</v>
      </c>
      <c r="G70" s="4">
        <f>IFERROR(VLOOKUP($A70,Round04[],5,FALSE), 0)</f>
        <v>3</v>
      </c>
      <c r="H70" s="4">
        <f>IFERROR(VLOOKUP($A70,Round05[],5,FALSE), 0)</f>
        <v>1</v>
      </c>
      <c r="I70" s="4">
        <f>IFERROR(VLOOKUP($A70,Round06[],5,FALSE), 0)</f>
        <v>0</v>
      </c>
      <c r="J70" s="4">
        <f>IFERROR(VLOOKUP($A70,Round07[],5,FALSE), 0)</f>
        <v>0</v>
      </c>
      <c r="K70" s="4">
        <f>IFERROR(VLOOKUP($A70,Round08[],5,FALSE), 0)</f>
        <v>0</v>
      </c>
      <c r="L70" s="4">
        <f>IFERROR(VLOOKUP($A70,Round09[],5,FALSE), 0)</f>
        <v>0</v>
      </c>
      <c r="M70" s="4">
        <f>IFERROR(VLOOKUP($A70,Round10[],5,FALSE), 0)</f>
        <v>0</v>
      </c>
      <c r="N70" s="4">
        <f>IFERROR(VLOOKUP($A70,Round11[],5,FALSE), 0)</f>
        <v>0</v>
      </c>
      <c r="O70" s="4">
        <f>IFERROR(VLOOKUP($A70,Round12[],5,FALSE), 0)</f>
        <v>0</v>
      </c>
      <c r="P70" s="4">
        <f>IFERROR(VLOOKUP($A70,Round13[],5,FALSE), 0)</f>
        <v>0</v>
      </c>
      <c r="Q70" s="4">
        <f>IFERROR(VLOOKUP($A70,Round14[],5,FALSE), 0)</f>
        <v>0</v>
      </c>
      <c r="R70" s="4">
        <f>IFERROR(VLOOKUP($A70,Round15[],5,FALSE), 0)</f>
        <v>0</v>
      </c>
      <c r="S70" s="4">
        <f>IFERROR(VLOOKUP($A70,Round16[],5,FALSE), 0)</f>
        <v>0</v>
      </c>
      <c r="T70" s="4">
        <f>IFERROR(VLOOKUP($A70,Round17[],5,FALSE), 0)</f>
        <v>0</v>
      </c>
      <c r="U70" s="4">
        <f>IFERROR(VLOOKUP($A70,Round18[],5,FALSE), 0)</f>
        <v>0</v>
      </c>
      <c r="V70" s="4">
        <f>IFERROR(VLOOKUP($A70,Round19[],5,FALSE), 0)</f>
        <v>0</v>
      </c>
      <c r="W70" s="4">
        <f>IFERROR(VLOOKUP($A70,Round20[],5,FALSE), 0)</f>
        <v>0</v>
      </c>
      <c r="X70" s="4">
        <f>IFERROR(VLOOKUP($A70,Round21[],5,FALSE), 0)</f>
        <v>0</v>
      </c>
      <c r="Y70" s="4">
        <f>IFERROR(VLOOKUP($A70,Round22[],5,FALSE), 0)</f>
        <v>0</v>
      </c>
      <c r="Z70" s="4">
        <f>IFERROR(VLOOKUP($A70,Round23[],5,FALSE), 0)</f>
        <v>0</v>
      </c>
      <c r="AA70" s="4">
        <f>IFERROR(VLOOKUP($A70,Round24[],5,FALSE), 0)</f>
        <v>0</v>
      </c>
      <c r="AB70" s="4">
        <f>IFERROR(VLOOKUP($A70,Round25[],5,FALSE), 0)</f>
        <v>0</v>
      </c>
      <c r="AC70" s="4">
        <f>IFERROR(VLOOKUP($A70,Round26[],5,FALSE), 0)</f>
        <v>0</v>
      </c>
      <c r="AD70" s="4">
        <f>IFERROR(VLOOKUP($A70,Round27[],5,FALSE), 0)</f>
        <v>0</v>
      </c>
      <c r="AE70" s="4">
        <f>IFERROR(VLOOKUP($A70,Round28[],5,FALSE), 0)</f>
        <v>0</v>
      </c>
      <c r="AF70" s="4">
        <f>IFERROR(VLOOKUP($A70,Round29[],5,FALSE), 0)</f>
        <v>0</v>
      </c>
      <c r="AG70" s="4">
        <f>IFERROR(VLOOKUP($A70,Round30[],5,FALSE), 0)</f>
        <v>0</v>
      </c>
      <c r="AH70" s="4">
        <f>IFERROR(VLOOKUP($A70,Round31[],5,FALSE), 0)</f>
        <v>0</v>
      </c>
      <c r="AI70" s="4">
        <f>IFERROR(VLOOKUP($A70,Round32[],5,FALSE), 0)</f>
        <v>0</v>
      </c>
      <c r="AJ70" s="4">
        <f>IFERROR(VLOOKUP($A70,Round33[],5,FALSE), 0)</f>
        <v>0</v>
      </c>
      <c r="AK70" s="4">
        <f>IFERROR(VLOOKUP($A70,Round34[],5,FALSE), 0)</f>
        <v>0</v>
      </c>
      <c r="AL70" s="4">
        <f>IFERROR(VLOOKUP($A70,Round35[],5,FALSE), 0)</f>
        <v>0</v>
      </c>
      <c r="AM70" s="4">
        <f>IFERROR(VLOOKUP($A70,Round36[],5,FALSE), 0)</f>
        <v>0</v>
      </c>
      <c r="AN70" s="4">
        <f>IFERROR(VLOOKUP($A70,Round37[],5,FALSE), 0)</f>
        <v>0</v>
      </c>
      <c r="AO70" s="4">
        <f>IFERROR(VLOOKUP($A70,Round38[],5,FALSE), 0)</f>
        <v>0</v>
      </c>
      <c r="AP70" s="4">
        <f>IFERROR(VLOOKUP($A70,Round39[],5,FALSE), 0)</f>
        <v>0</v>
      </c>
      <c r="AQ70" s="4">
        <f>IFERROR(VLOOKUP($A70,Round40[],5,FALSE), 0)</f>
        <v>0</v>
      </c>
      <c r="AR70" s="4">
        <f>IFERROR(VLOOKUP($A70,Round41[],5,FALSE), 0)</f>
        <v>0</v>
      </c>
      <c r="AS70" s="4">
        <f>IFERROR(VLOOKUP($A70,Round42[],5,FALSE), 0)</f>
        <v>0</v>
      </c>
      <c r="AT70" s="4">
        <f>IFERROR(VLOOKUP($A70,Round43[],5,FALSE), 0)</f>
        <v>0</v>
      </c>
      <c r="AU70" s="4">
        <f>IFERROR(VLOOKUP($A70,Round44[],5,FALSE), 0)</f>
        <v>0</v>
      </c>
      <c r="AV70" s="4">
        <f>IFERROR(VLOOKUP($A70,Round45[],5,FALSE), 0)</f>
        <v>0</v>
      </c>
      <c r="AW70" s="4">
        <f>IFERROR(VLOOKUP($A70,Round46[],5,FALSE), 0)</f>
        <v>0</v>
      </c>
      <c r="AX70" s="4">
        <f>IFERROR(VLOOKUP($A70,Round47[],5,FALSE), 0)</f>
        <v>0</v>
      </c>
      <c r="AY70" s="4">
        <f>IFERROR(VLOOKUP($A70,Round48[],5,FALSE), 0)</f>
        <v>0</v>
      </c>
      <c r="AZ70" s="4">
        <f>IFERROR(VLOOKUP($A70,Round49[],5,FALSE), 0)</f>
        <v>0</v>
      </c>
      <c r="BA70" s="4">
        <f>IFERROR(VLOOKUP($A70,Round50[],5,FALSE), 0)</f>
        <v>0</v>
      </c>
      <c r="BB70" s="4">
        <f>IFERROR(VLOOKUP($A70,Round51[],5,FALSE), 0)</f>
        <v>0</v>
      </c>
      <c r="BC70" s="4">
        <f>IFERROR(VLOOKUP($A70,Round52[],5,FALSE), 0)</f>
        <v>0</v>
      </c>
      <c r="BD70" s="4">
        <f>IFERROR(VLOOKUP($A70,Round53[],5,FALSE), 0)</f>
        <v>0</v>
      </c>
      <c r="BE70" s="4">
        <f>IFERROR(VLOOKUP($A70,Round54[],5,FALSE), 0)</f>
        <v>0</v>
      </c>
      <c r="BF70" s="4">
        <f>IFERROR(VLOOKUP($A70,Round55[],5,FALSE), 0)</f>
        <v>0</v>
      </c>
      <c r="BG70" s="4">
        <f>IFERROR(VLOOKUP($A70,Round56[],5,FALSE), 0)</f>
        <v>0</v>
      </c>
      <c r="BH70" s="4">
        <f>IFERROR(VLOOKUP($A70,Round57[],5,FALSE), 0)</f>
        <v>0</v>
      </c>
      <c r="BI70" s="4">
        <f>IFERROR(VLOOKUP($A70,Round58[],5,FALSE), 0)</f>
        <v>0</v>
      </c>
      <c r="BJ70" s="4">
        <f>IFERROR(VLOOKUP($A70,Round59[],5,FALSE), 0)</f>
        <v>0</v>
      </c>
      <c r="BK70" s="4">
        <f>IFERROR(VLOOKUP($A70,Round60[],5,FALSE), 0)</f>
        <v>0</v>
      </c>
    </row>
    <row r="71" spans="1:63" ht="22.5">
      <c r="A71" s="1">
        <v>23377</v>
      </c>
      <c r="B71" s="5" t="s">
        <v>141</v>
      </c>
      <c r="C71" s="7">
        <f xml:space="preserve"> SUM(TotalPoints[[#This Row],[دور 1]:[دور 60]])</f>
        <v>4</v>
      </c>
      <c r="D71" s="4">
        <f>IFERROR(VLOOKUP($A71,Round01[],5,FALSE), 0)</f>
        <v>2</v>
      </c>
      <c r="E71" s="4">
        <f>IFERROR(VLOOKUP($A71,Round02[],5,FALSE), 0)</f>
        <v>0</v>
      </c>
      <c r="F71" s="4">
        <f>IFERROR(VLOOKUP($A71,Round03[],5,FALSE), 0)</f>
        <v>1</v>
      </c>
      <c r="G71" s="4">
        <f>IFERROR(VLOOKUP($A71,Round04[],5,FALSE), 0)</f>
        <v>0</v>
      </c>
      <c r="H71" s="4">
        <f>IFERROR(VLOOKUP($A71,Round05[],5,FALSE), 0)</f>
        <v>1</v>
      </c>
      <c r="I71" s="4">
        <f>IFERROR(VLOOKUP($A71,Round06[],5,FALSE), 0)</f>
        <v>0</v>
      </c>
      <c r="J71" s="1">
        <f>IFERROR(VLOOKUP($A71,Round07[],5,FALSE), 0)</f>
        <v>0</v>
      </c>
      <c r="K71" s="1">
        <f>IFERROR(VLOOKUP($A71,Round08[],5,FALSE), 0)</f>
        <v>0</v>
      </c>
      <c r="L71" s="1">
        <f>IFERROR(VLOOKUP($A71,Round09[],5,FALSE), 0)</f>
        <v>0</v>
      </c>
      <c r="M71" s="1">
        <f>IFERROR(VLOOKUP($A71,Round10[],5,FALSE), 0)</f>
        <v>0</v>
      </c>
      <c r="N71" s="1">
        <f>IFERROR(VLOOKUP($A71,Round11[],5,FALSE), 0)</f>
        <v>0</v>
      </c>
      <c r="O71" s="1">
        <f>IFERROR(VLOOKUP($A71,Round12[],5,FALSE), 0)</f>
        <v>0</v>
      </c>
      <c r="P71" s="1">
        <f>IFERROR(VLOOKUP($A71,Round13[],5,FALSE), 0)</f>
        <v>0</v>
      </c>
      <c r="Q71" s="1">
        <f>IFERROR(VLOOKUP($A71,Round14[],5,FALSE), 0)</f>
        <v>0</v>
      </c>
      <c r="R71" s="1">
        <f>IFERROR(VLOOKUP($A71,Round15[],5,FALSE), 0)</f>
        <v>0</v>
      </c>
      <c r="S71" s="1">
        <f>IFERROR(VLOOKUP($A71,Round16[],5,FALSE), 0)</f>
        <v>0</v>
      </c>
      <c r="T71" s="1">
        <f>IFERROR(VLOOKUP($A71,Round17[],5,FALSE), 0)</f>
        <v>0</v>
      </c>
      <c r="U71" s="1">
        <f>IFERROR(VLOOKUP($A71,Round18[],5,FALSE), 0)</f>
        <v>0</v>
      </c>
      <c r="V71" s="1">
        <f>IFERROR(VLOOKUP($A71,Round19[],5,FALSE), 0)</f>
        <v>0</v>
      </c>
      <c r="W71" s="1">
        <f>IFERROR(VLOOKUP($A71,Round20[],5,FALSE), 0)</f>
        <v>0</v>
      </c>
      <c r="X71" s="1">
        <f>IFERROR(VLOOKUP($A71,Round21[],5,FALSE), 0)</f>
        <v>0</v>
      </c>
      <c r="Y71" s="1">
        <f>IFERROR(VLOOKUP($A71,Round22[],5,FALSE), 0)</f>
        <v>0</v>
      </c>
      <c r="Z71" s="1">
        <f>IFERROR(VLOOKUP($A71,Round23[],5,FALSE), 0)</f>
        <v>0</v>
      </c>
      <c r="AA71" s="1">
        <f>IFERROR(VLOOKUP($A71,Round24[],5,FALSE), 0)</f>
        <v>0</v>
      </c>
      <c r="AB71" s="1">
        <f>IFERROR(VLOOKUP($A71,Round25[],5,FALSE), 0)</f>
        <v>0</v>
      </c>
      <c r="AC71" s="1">
        <f>IFERROR(VLOOKUP($A71,Round26[],5,FALSE), 0)</f>
        <v>0</v>
      </c>
      <c r="AD71" s="1">
        <f>IFERROR(VLOOKUP($A71,Round27[],5,FALSE), 0)</f>
        <v>0</v>
      </c>
      <c r="AE71" s="1">
        <f>IFERROR(VLOOKUP($A71,Round28[],5,FALSE), 0)</f>
        <v>0</v>
      </c>
      <c r="AF71" s="1">
        <f>IFERROR(VLOOKUP($A71,Round29[],5,FALSE), 0)</f>
        <v>0</v>
      </c>
      <c r="AG71" s="1">
        <f>IFERROR(VLOOKUP($A71,Round30[],5,FALSE), 0)</f>
        <v>0</v>
      </c>
      <c r="AH71" s="1">
        <f>IFERROR(VLOOKUP($A71,Round31[],5,FALSE), 0)</f>
        <v>0</v>
      </c>
      <c r="AI71" s="1">
        <f>IFERROR(VLOOKUP($A71,Round32[],5,FALSE), 0)</f>
        <v>0</v>
      </c>
      <c r="AJ71" s="1">
        <f>IFERROR(VLOOKUP($A71,Round33[],5,FALSE), 0)</f>
        <v>0</v>
      </c>
      <c r="AK71" s="1">
        <f>IFERROR(VLOOKUP($A71,Round34[],5,FALSE), 0)</f>
        <v>0</v>
      </c>
      <c r="AL71" s="1">
        <f>IFERROR(VLOOKUP($A71,Round35[],5,FALSE), 0)</f>
        <v>0</v>
      </c>
      <c r="AM71" s="1">
        <f>IFERROR(VLOOKUP($A71,Round36[],5,FALSE), 0)</f>
        <v>0</v>
      </c>
      <c r="AN71" s="1">
        <f>IFERROR(VLOOKUP($A71,Round37[],5,FALSE), 0)</f>
        <v>0</v>
      </c>
      <c r="AO71" s="1">
        <f>IFERROR(VLOOKUP($A71,Round38[],5,FALSE), 0)</f>
        <v>0</v>
      </c>
      <c r="AP71" s="1">
        <f>IFERROR(VLOOKUP($A71,Round39[],5,FALSE), 0)</f>
        <v>0</v>
      </c>
      <c r="AQ71" s="1">
        <f>IFERROR(VLOOKUP($A71,Round40[],5,FALSE), 0)</f>
        <v>0</v>
      </c>
      <c r="AR71" s="1">
        <f>IFERROR(VLOOKUP($A71,Round41[],5,FALSE), 0)</f>
        <v>0</v>
      </c>
      <c r="AS71" s="1">
        <f>IFERROR(VLOOKUP($A71,Round42[],5,FALSE), 0)</f>
        <v>0</v>
      </c>
      <c r="AT71" s="1">
        <f>IFERROR(VLOOKUP($A71,Round43[],5,FALSE), 0)</f>
        <v>0</v>
      </c>
      <c r="AU71" s="1">
        <f>IFERROR(VLOOKUP($A71,Round44[],5,FALSE), 0)</f>
        <v>0</v>
      </c>
      <c r="AV71" s="1">
        <f>IFERROR(VLOOKUP($A71,Round45[],5,FALSE), 0)</f>
        <v>0</v>
      </c>
      <c r="AW71" s="1">
        <f>IFERROR(VLOOKUP($A71,Round46[],5,FALSE), 0)</f>
        <v>0</v>
      </c>
      <c r="AX71" s="1">
        <f>IFERROR(VLOOKUP($A71,Round47[],5,FALSE), 0)</f>
        <v>0</v>
      </c>
      <c r="AY71" s="1">
        <f>IFERROR(VLOOKUP($A71,Round48[],5,FALSE), 0)</f>
        <v>0</v>
      </c>
      <c r="AZ71" s="1">
        <f>IFERROR(VLOOKUP($A71,Round49[],5,FALSE), 0)</f>
        <v>0</v>
      </c>
      <c r="BA71" s="1">
        <f>IFERROR(VLOOKUP($A71,Round50[],5,FALSE), 0)</f>
        <v>0</v>
      </c>
      <c r="BB71" s="1">
        <f>IFERROR(VLOOKUP($A71,Round51[],5,FALSE), 0)</f>
        <v>0</v>
      </c>
      <c r="BC71" s="1">
        <f>IFERROR(VLOOKUP($A71,Round52[],5,FALSE), 0)</f>
        <v>0</v>
      </c>
      <c r="BD71" s="1">
        <f>IFERROR(VLOOKUP($A71,Round53[],5,FALSE), 0)</f>
        <v>0</v>
      </c>
      <c r="BE71" s="1">
        <f>IFERROR(VLOOKUP($A71,Round54[],5,FALSE), 0)</f>
        <v>0</v>
      </c>
      <c r="BF71" s="1">
        <f>IFERROR(VLOOKUP($A71,Round55[],5,FALSE), 0)</f>
        <v>0</v>
      </c>
      <c r="BG71" s="1">
        <f>IFERROR(VLOOKUP($A71,Round56[],5,FALSE), 0)</f>
        <v>0</v>
      </c>
      <c r="BH71" s="1">
        <f>IFERROR(VLOOKUP($A71,Round57[],5,FALSE), 0)</f>
        <v>0</v>
      </c>
      <c r="BI71" s="1">
        <f>IFERROR(VLOOKUP($A71,Round58[],5,FALSE), 0)</f>
        <v>0</v>
      </c>
      <c r="BJ71" s="1">
        <f>IFERROR(VLOOKUP($A71,Round59[],5,FALSE), 0)</f>
        <v>0</v>
      </c>
      <c r="BK71" s="1">
        <f>IFERROR(VLOOKUP($A71,Round60[],5,FALSE), 0)</f>
        <v>0</v>
      </c>
    </row>
    <row r="72" spans="1:63" ht="22.5">
      <c r="A72" s="1">
        <v>18854</v>
      </c>
      <c r="B72" s="5" t="s">
        <v>96</v>
      </c>
      <c r="C72" s="7">
        <f xml:space="preserve"> SUM(TotalPoints[[#This Row],[دور 1]:[دور 60]])</f>
        <v>4</v>
      </c>
      <c r="D72" s="4">
        <f>IFERROR(VLOOKUP($A72,Round01[],5,FALSE), 0)</f>
        <v>2</v>
      </c>
      <c r="E72" s="4">
        <f>IFERROR(VLOOKUP($A72,Round02[],5,FALSE), 0)</f>
        <v>0</v>
      </c>
      <c r="F72" s="4">
        <f>IFERROR(VLOOKUP($A72,Round03[],5,FALSE), 0)</f>
        <v>1</v>
      </c>
      <c r="G72" s="4">
        <f>IFERROR(VLOOKUP($A72,Round04[],5,FALSE), 0)</f>
        <v>1</v>
      </c>
      <c r="H72" s="4">
        <f>IFERROR(VLOOKUP($A72,Round05[],5,FALSE), 0)</f>
        <v>0</v>
      </c>
      <c r="I72" s="4">
        <f>IFERROR(VLOOKUP($A72,Round06[],5,FALSE), 0)</f>
        <v>0</v>
      </c>
      <c r="J72" s="1">
        <f>IFERROR(VLOOKUP($A72,Round07[],5,FALSE), 0)</f>
        <v>0</v>
      </c>
      <c r="K72" s="1">
        <f>IFERROR(VLOOKUP($A72,Round08[],5,FALSE), 0)</f>
        <v>0</v>
      </c>
      <c r="L72" s="1">
        <f>IFERROR(VLOOKUP($A72,Round09[],5,FALSE), 0)</f>
        <v>0</v>
      </c>
      <c r="M72" s="1">
        <f>IFERROR(VLOOKUP($A72,Round10[],5,FALSE), 0)</f>
        <v>0</v>
      </c>
      <c r="N72" s="1">
        <f>IFERROR(VLOOKUP($A72,Round11[],5,FALSE), 0)</f>
        <v>0</v>
      </c>
      <c r="O72" s="1">
        <f>IFERROR(VLOOKUP($A72,Round12[],5,FALSE), 0)</f>
        <v>0</v>
      </c>
      <c r="P72" s="1">
        <f>IFERROR(VLOOKUP($A72,Round13[],5,FALSE), 0)</f>
        <v>0</v>
      </c>
      <c r="Q72" s="1">
        <f>IFERROR(VLOOKUP($A72,Round14[],5,FALSE), 0)</f>
        <v>0</v>
      </c>
      <c r="R72" s="1">
        <f>IFERROR(VLOOKUP($A72,Round15[],5,FALSE), 0)</f>
        <v>0</v>
      </c>
      <c r="S72" s="1">
        <f>IFERROR(VLOOKUP($A72,Round16[],5,FALSE), 0)</f>
        <v>0</v>
      </c>
      <c r="T72" s="1">
        <f>IFERROR(VLOOKUP($A72,Round17[],5,FALSE), 0)</f>
        <v>0</v>
      </c>
      <c r="U72" s="1">
        <f>IFERROR(VLOOKUP($A72,Round18[],5,FALSE), 0)</f>
        <v>0</v>
      </c>
      <c r="V72" s="1">
        <f>IFERROR(VLOOKUP($A72,Round19[],5,FALSE), 0)</f>
        <v>0</v>
      </c>
      <c r="W72" s="1">
        <f>IFERROR(VLOOKUP($A72,Round20[],5,FALSE), 0)</f>
        <v>0</v>
      </c>
      <c r="X72" s="1">
        <f>IFERROR(VLOOKUP($A72,Round21[],5,FALSE), 0)</f>
        <v>0</v>
      </c>
      <c r="Y72" s="1">
        <f>IFERROR(VLOOKUP($A72,Round22[],5,FALSE), 0)</f>
        <v>0</v>
      </c>
      <c r="Z72" s="1">
        <f>IFERROR(VLOOKUP($A72,Round23[],5,FALSE), 0)</f>
        <v>0</v>
      </c>
      <c r="AA72" s="1">
        <f>IFERROR(VLOOKUP($A72,Round24[],5,FALSE), 0)</f>
        <v>0</v>
      </c>
      <c r="AB72" s="1">
        <f>IFERROR(VLOOKUP($A72,Round25[],5,FALSE), 0)</f>
        <v>0</v>
      </c>
      <c r="AC72" s="1">
        <f>IFERROR(VLOOKUP($A72,Round26[],5,FALSE), 0)</f>
        <v>0</v>
      </c>
      <c r="AD72" s="1">
        <f>IFERROR(VLOOKUP($A72,Round27[],5,FALSE), 0)</f>
        <v>0</v>
      </c>
      <c r="AE72" s="1">
        <f>IFERROR(VLOOKUP($A72,Round28[],5,FALSE), 0)</f>
        <v>0</v>
      </c>
      <c r="AF72" s="1">
        <f>IFERROR(VLOOKUP($A72,Round29[],5,FALSE), 0)</f>
        <v>0</v>
      </c>
      <c r="AG72" s="1">
        <f>IFERROR(VLOOKUP($A72,Round30[],5,FALSE), 0)</f>
        <v>0</v>
      </c>
      <c r="AH72" s="1">
        <f>IFERROR(VLOOKUP($A72,Round31[],5,FALSE), 0)</f>
        <v>0</v>
      </c>
      <c r="AI72" s="1">
        <f>IFERROR(VLOOKUP($A72,Round32[],5,FALSE), 0)</f>
        <v>0</v>
      </c>
      <c r="AJ72" s="1">
        <f>IFERROR(VLOOKUP($A72,Round33[],5,FALSE), 0)</f>
        <v>0</v>
      </c>
      <c r="AK72" s="1">
        <f>IFERROR(VLOOKUP($A72,Round34[],5,FALSE), 0)</f>
        <v>0</v>
      </c>
      <c r="AL72" s="1">
        <f>IFERROR(VLOOKUP($A72,Round35[],5,FALSE), 0)</f>
        <v>0</v>
      </c>
      <c r="AM72" s="1">
        <f>IFERROR(VLOOKUP($A72,Round36[],5,FALSE), 0)</f>
        <v>0</v>
      </c>
      <c r="AN72" s="1">
        <f>IFERROR(VLOOKUP($A72,Round37[],5,FALSE), 0)</f>
        <v>0</v>
      </c>
      <c r="AO72" s="1">
        <f>IFERROR(VLOOKUP($A72,Round38[],5,FALSE), 0)</f>
        <v>0</v>
      </c>
      <c r="AP72" s="1">
        <f>IFERROR(VLOOKUP($A72,Round39[],5,FALSE), 0)</f>
        <v>0</v>
      </c>
      <c r="AQ72" s="1">
        <f>IFERROR(VLOOKUP($A72,Round40[],5,FALSE), 0)</f>
        <v>0</v>
      </c>
      <c r="AR72" s="1">
        <f>IFERROR(VLOOKUP($A72,Round41[],5,FALSE), 0)</f>
        <v>0</v>
      </c>
      <c r="AS72" s="1">
        <f>IFERROR(VLOOKUP($A72,Round42[],5,FALSE), 0)</f>
        <v>0</v>
      </c>
      <c r="AT72" s="1">
        <f>IFERROR(VLOOKUP($A72,Round43[],5,FALSE), 0)</f>
        <v>0</v>
      </c>
      <c r="AU72" s="1">
        <f>IFERROR(VLOOKUP($A72,Round44[],5,FALSE), 0)</f>
        <v>0</v>
      </c>
      <c r="AV72" s="1">
        <f>IFERROR(VLOOKUP($A72,Round45[],5,FALSE), 0)</f>
        <v>0</v>
      </c>
      <c r="AW72" s="1">
        <f>IFERROR(VLOOKUP($A72,Round46[],5,FALSE), 0)</f>
        <v>0</v>
      </c>
      <c r="AX72" s="1">
        <f>IFERROR(VLOOKUP($A72,Round47[],5,FALSE), 0)</f>
        <v>0</v>
      </c>
      <c r="AY72" s="1">
        <f>IFERROR(VLOOKUP($A72,Round48[],5,FALSE), 0)</f>
        <v>0</v>
      </c>
      <c r="AZ72" s="1">
        <f>IFERROR(VLOOKUP($A72,Round49[],5,FALSE), 0)</f>
        <v>0</v>
      </c>
      <c r="BA72" s="1">
        <f>IFERROR(VLOOKUP($A72,Round50[],5,FALSE), 0)</f>
        <v>0</v>
      </c>
      <c r="BB72" s="1">
        <f>IFERROR(VLOOKUP($A72,Round51[],5,FALSE), 0)</f>
        <v>0</v>
      </c>
      <c r="BC72" s="1">
        <f>IFERROR(VLOOKUP($A72,Round52[],5,FALSE), 0)</f>
        <v>0</v>
      </c>
      <c r="BD72" s="1">
        <f>IFERROR(VLOOKUP($A72,Round53[],5,FALSE), 0)</f>
        <v>0</v>
      </c>
      <c r="BE72" s="1">
        <f>IFERROR(VLOOKUP($A72,Round54[],5,FALSE), 0)</f>
        <v>0</v>
      </c>
      <c r="BF72" s="1">
        <f>IFERROR(VLOOKUP($A72,Round55[],5,FALSE), 0)</f>
        <v>0</v>
      </c>
      <c r="BG72" s="1">
        <f>IFERROR(VLOOKUP($A72,Round56[],5,FALSE), 0)</f>
        <v>0</v>
      </c>
      <c r="BH72" s="1">
        <f>IFERROR(VLOOKUP($A72,Round57[],5,FALSE), 0)</f>
        <v>0</v>
      </c>
      <c r="BI72" s="1">
        <f>IFERROR(VLOOKUP($A72,Round58[],5,FALSE), 0)</f>
        <v>0</v>
      </c>
      <c r="BJ72" s="1">
        <f>IFERROR(VLOOKUP($A72,Round59[],5,FALSE), 0)</f>
        <v>0</v>
      </c>
      <c r="BK72" s="1">
        <f>IFERROR(VLOOKUP($A72,Round60[],5,FALSE), 0)</f>
        <v>0</v>
      </c>
    </row>
    <row r="73" spans="1:63">
      <c r="A73" s="10">
        <v>17831</v>
      </c>
      <c r="B73" s="12" t="s">
        <v>224</v>
      </c>
      <c r="C73" s="11">
        <f xml:space="preserve"> SUM(TotalPoints[[#This Row],[دور 1]:[دور 60]])</f>
        <v>4</v>
      </c>
      <c r="D73" s="13">
        <f>IFERROR(VLOOKUP($A73,Round01[],5,FALSE), 0)</f>
        <v>0</v>
      </c>
      <c r="E73" s="13">
        <f>IFERROR(VLOOKUP($A73,Round02[],5,FALSE), 0)</f>
        <v>0</v>
      </c>
      <c r="F73" s="13">
        <f>IFERROR(VLOOKUP($A73,Round03[],5,FALSE), 0)</f>
        <v>0</v>
      </c>
      <c r="G73" s="13">
        <f>IFERROR(VLOOKUP($A73,Round04[],5,FALSE), 0)</f>
        <v>0</v>
      </c>
      <c r="H73" s="13">
        <f>IFERROR(VLOOKUP($A73,Round05[],5,FALSE), 0)</f>
        <v>0</v>
      </c>
      <c r="I73" s="13">
        <f>IFERROR(VLOOKUP($A73,Round06[],5,FALSE), 0)</f>
        <v>4</v>
      </c>
      <c r="J73" s="13">
        <f>IFERROR(VLOOKUP($A73,Round07[],5,FALSE), 0)</f>
        <v>0</v>
      </c>
      <c r="K73" s="13">
        <f>IFERROR(VLOOKUP($A73,Round08[],5,FALSE), 0)</f>
        <v>0</v>
      </c>
      <c r="L73" s="13">
        <f>IFERROR(VLOOKUP($A73,Round09[],5,FALSE), 0)</f>
        <v>0</v>
      </c>
      <c r="M73" s="13">
        <f>IFERROR(VLOOKUP($A73,Round10[],5,FALSE), 0)</f>
        <v>0</v>
      </c>
      <c r="N73" s="13">
        <f>IFERROR(VLOOKUP($A73,Round11[],5,FALSE), 0)</f>
        <v>0</v>
      </c>
      <c r="O73" s="13">
        <f>IFERROR(VLOOKUP($A73,Round12[],5,FALSE), 0)</f>
        <v>0</v>
      </c>
      <c r="P73" s="13">
        <f>IFERROR(VLOOKUP($A73,Round13[],5,FALSE), 0)</f>
        <v>0</v>
      </c>
      <c r="Q73" s="13">
        <f>IFERROR(VLOOKUP($A73,Round14[],5,FALSE), 0)</f>
        <v>0</v>
      </c>
      <c r="R73" s="13">
        <f>IFERROR(VLOOKUP($A73,Round15[],5,FALSE), 0)</f>
        <v>0</v>
      </c>
      <c r="S73" s="13">
        <f>IFERROR(VLOOKUP($A73,Round16[],5,FALSE), 0)</f>
        <v>0</v>
      </c>
      <c r="T73" s="13">
        <f>IFERROR(VLOOKUP($A73,Round17[],5,FALSE), 0)</f>
        <v>0</v>
      </c>
      <c r="U73" s="13">
        <f>IFERROR(VLOOKUP($A73,Round18[],5,FALSE), 0)</f>
        <v>0</v>
      </c>
      <c r="V73" s="13">
        <f>IFERROR(VLOOKUP($A73,Round19[],5,FALSE), 0)</f>
        <v>0</v>
      </c>
      <c r="W73" s="13">
        <f>IFERROR(VLOOKUP($A73,Round20[],5,FALSE), 0)</f>
        <v>0</v>
      </c>
      <c r="X73" s="13">
        <f>IFERROR(VLOOKUP($A73,Round21[],5,FALSE), 0)</f>
        <v>0</v>
      </c>
      <c r="Y73" s="13">
        <f>IFERROR(VLOOKUP($A73,Round22[],5,FALSE), 0)</f>
        <v>0</v>
      </c>
      <c r="Z73" s="13">
        <f>IFERROR(VLOOKUP($A73,Round23[],5,FALSE), 0)</f>
        <v>0</v>
      </c>
      <c r="AA73" s="13">
        <f>IFERROR(VLOOKUP($A73,Round24[],5,FALSE), 0)</f>
        <v>0</v>
      </c>
      <c r="AB73" s="13">
        <f>IFERROR(VLOOKUP($A73,Round25[],5,FALSE), 0)</f>
        <v>0</v>
      </c>
      <c r="AC73" s="13">
        <f>IFERROR(VLOOKUP($A73,Round26[],5,FALSE), 0)</f>
        <v>0</v>
      </c>
      <c r="AD73" s="13">
        <f>IFERROR(VLOOKUP($A73,Round27[],5,FALSE), 0)</f>
        <v>0</v>
      </c>
      <c r="AE73" s="13">
        <f>IFERROR(VLOOKUP($A73,Round28[],5,FALSE), 0)</f>
        <v>0</v>
      </c>
      <c r="AF73" s="13">
        <f>IFERROR(VLOOKUP($A73,Round29[],5,FALSE), 0)</f>
        <v>0</v>
      </c>
      <c r="AG73" s="13">
        <f>IFERROR(VLOOKUP($A73,Round30[],5,FALSE), 0)</f>
        <v>0</v>
      </c>
      <c r="AH73" s="13">
        <f>IFERROR(VLOOKUP($A73,Round31[],5,FALSE), 0)</f>
        <v>0</v>
      </c>
      <c r="AI73" s="13">
        <f>IFERROR(VLOOKUP($A73,Round32[],5,FALSE), 0)</f>
        <v>0</v>
      </c>
      <c r="AJ73" s="13">
        <f>IFERROR(VLOOKUP($A73,Round33[],5,FALSE), 0)</f>
        <v>0</v>
      </c>
      <c r="AK73" s="13">
        <f>IFERROR(VLOOKUP($A73,Round34[],5,FALSE), 0)</f>
        <v>0</v>
      </c>
      <c r="AL73" s="13">
        <f>IFERROR(VLOOKUP($A73,Round35[],5,FALSE), 0)</f>
        <v>0</v>
      </c>
      <c r="AM73" s="13">
        <f>IFERROR(VLOOKUP($A73,Round36[],5,FALSE), 0)</f>
        <v>0</v>
      </c>
      <c r="AN73" s="13">
        <f>IFERROR(VLOOKUP($A73,Round37[],5,FALSE), 0)</f>
        <v>0</v>
      </c>
      <c r="AO73" s="13">
        <f>IFERROR(VLOOKUP($A73,Round38[],5,FALSE), 0)</f>
        <v>0</v>
      </c>
      <c r="AP73" s="13">
        <f>IFERROR(VLOOKUP($A73,Round39[],5,FALSE), 0)</f>
        <v>0</v>
      </c>
      <c r="AQ73" s="13">
        <f>IFERROR(VLOOKUP($A73,Round40[],5,FALSE), 0)</f>
        <v>0</v>
      </c>
      <c r="AR73" s="13">
        <f>IFERROR(VLOOKUP($A73,Round41[],5,FALSE), 0)</f>
        <v>0</v>
      </c>
      <c r="AS73" s="13">
        <f>IFERROR(VLOOKUP($A73,Round42[],5,FALSE), 0)</f>
        <v>0</v>
      </c>
      <c r="AT73" s="13">
        <f>IFERROR(VLOOKUP($A73,Round43[],5,FALSE), 0)</f>
        <v>0</v>
      </c>
      <c r="AU73" s="13">
        <f>IFERROR(VLOOKUP($A73,Round44[],5,FALSE), 0)</f>
        <v>0</v>
      </c>
      <c r="AV73" s="13">
        <f>IFERROR(VLOOKUP($A73,Round45[],5,FALSE), 0)</f>
        <v>0</v>
      </c>
      <c r="AW73" s="13">
        <f>IFERROR(VLOOKUP($A73,Round46[],5,FALSE), 0)</f>
        <v>0</v>
      </c>
      <c r="AX73" s="13">
        <f>IFERROR(VLOOKUP($A73,Round47[],5,FALSE), 0)</f>
        <v>0</v>
      </c>
      <c r="AY73" s="13">
        <f>IFERROR(VLOOKUP($A73,Round48[],5,FALSE), 0)</f>
        <v>0</v>
      </c>
      <c r="AZ73" s="13">
        <f>IFERROR(VLOOKUP($A73,Round49[],5,FALSE), 0)</f>
        <v>0</v>
      </c>
      <c r="BA73" s="13">
        <f>IFERROR(VLOOKUP($A73,Round50[],5,FALSE), 0)</f>
        <v>0</v>
      </c>
      <c r="BB73" s="13">
        <f>IFERROR(VLOOKUP($A73,Round51[],5,FALSE), 0)</f>
        <v>0</v>
      </c>
      <c r="BC73" s="13">
        <f>IFERROR(VLOOKUP($A73,Round52[],5,FALSE), 0)</f>
        <v>0</v>
      </c>
      <c r="BD73" s="13">
        <f>IFERROR(VLOOKUP($A73,Round53[],5,FALSE), 0)</f>
        <v>0</v>
      </c>
      <c r="BE73" s="13">
        <f>IFERROR(VLOOKUP($A73,Round54[],5,FALSE), 0)</f>
        <v>0</v>
      </c>
      <c r="BF73" s="13">
        <f>IFERROR(VLOOKUP($A73,Round55[],5,FALSE), 0)</f>
        <v>0</v>
      </c>
      <c r="BG73" s="13">
        <f>IFERROR(VLOOKUP($A73,Round56[],5,FALSE), 0)</f>
        <v>0</v>
      </c>
      <c r="BH73" s="13">
        <f>IFERROR(VLOOKUP($A73,Round57[],5,FALSE), 0)</f>
        <v>0</v>
      </c>
      <c r="BI73" s="13">
        <f>IFERROR(VLOOKUP($A73,Round58[],5,FALSE), 0)</f>
        <v>0</v>
      </c>
      <c r="BJ73" s="13">
        <f>IFERROR(VLOOKUP($A73,Round59[],5,FALSE), 0)</f>
        <v>0</v>
      </c>
      <c r="BK73" s="13">
        <f>IFERROR(VLOOKUP($A73,Round60[],5,FALSE), 0)</f>
        <v>0</v>
      </c>
    </row>
    <row r="74" spans="1:63" ht="22.5">
      <c r="A74" s="1">
        <v>15234</v>
      </c>
      <c r="B74" s="5" t="s">
        <v>154</v>
      </c>
      <c r="C74" s="7">
        <f xml:space="preserve"> SUM(TotalPoints[[#This Row],[دور 1]:[دور 60]])</f>
        <v>4</v>
      </c>
      <c r="D74" s="4">
        <f>IFERROR(VLOOKUP($A74,Round01[],5,FALSE), 0)</f>
        <v>3</v>
      </c>
      <c r="E74" s="4">
        <f>IFERROR(VLOOKUP($A74,Round02[],5,FALSE), 0)</f>
        <v>0</v>
      </c>
      <c r="F74" s="4">
        <f>IFERROR(VLOOKUP($A74,Round03[],5,FALSE), 0)</f>
        <v>1</v>
      </c>
      <c r="G74" s="4">
        <f>IFERROR(VLOOKUP($A74,Round04[],5,FALSE), 0)</f>
        <v>0</v>
      </c>
      <c r="H74" s="4">
        <f>IFERROR(VLOOKUP($A74,Round05[],5,FALSE), 0)</f>
        <v>0</v>
      </c>
      <c r="I74" s="4">
        <f>IFERROR(VLOOKUP($A74,Round06[],5,FALSE), 0)</f>
        <v>0</v>
      </c>
      <c r="J74" s="4">
        <f>IFERROR(VLOOKUP($A74,Round07[],5,FALSE), 0)</f>
        <v>0</v>
      </c>
      <c r="K74" s="4">
        <f>IFERROR(VLOOKUP($A74,Round08[],5,FALSE), 0)</f>
        <v>0</v>
      </c>
      <c r="L74" s="4">
        <f>IFERROR(VLOOKUP($A74,Round09[],5,FALSE), 0)</f>
        <v>0</v>
      </c>
      <c r="M74" s="4">
        <f>IFERROR(VLOOKUP($A74,Round10[],5,FALSE), 0)</f>
        <v>0</v>
      </c>
      <c r="N74" s="4">
        <f>IFERROR(VLOOKUP($A74,Round11[],5,FALSE), 0)</f>
        <v>0</v>
      </c>
      <c r="O74" s="4">
        <f>IFERROR(VLOOKUP($A74,Round12[],5,FALSE), 0)</f>
        <v>0</v>
      </c>
      <c r="P74" s="4">
        <f>IFERROR(VLOOKUP($A74,Round13[],5,FALSE), 0)</f>
        <v>0</v>
      </c>
      <c r="Q74" s="4">
        <f>IFERROR(VLOOKUP($A74,Round14[],5,FALSE), 0)</f>
        <v>0</v>
      </c>
      <c r="R74" s="4">
        <f>IFERROR(VLOOKUP($A74,Round15[],5,FALSE), 0)</f>
        <v>0</v>
      </c>
      <c r="S74" s="4">
        <f>IFERROR(VLOOKUP($A74,Round16[],5,FALSE), 0)</f>
        <v>0</v>
      </c>
      <c r="T74" s="4">
        <f>IFERROR(VLOOKUP($A74,Round17[],5,FALSE), 0)</f>
        <v>0</v>
      </c>
      <c r="U74" s="4">
        <f>IFERROR(VLOOKUP($A74,Round18[],5,FALSE), 0)</f>
        <v>0</v>
      </c>
      <c r="V74" s="4">
        <f>IFERROR(VLOOKUP($A74,Round19[],5,FALSE), 0)</f>
        <v>0</v>
      </c>
      <c r="W74" s="4">
        <f>IFERROR(VLOOKUP($A74,Round20[],5,FALSE), 0)</f>
        <v>0</v>
      </c>
      <c r="X74" s="4">
        <f>IFERROR(VLOOKUP($A74,Round21[],5,FALSE), 0)</f>
        <v>0</v>
      </c>
      <c r="Y74" s="4">
        <f>IFERROR(VLOOKUP($A74,Round22[],5,FALSE), 0)</f>
        <v>0</v>
      </c>
      <c r="Z74" s="4">
        <f>IFERROR(VLOOKUP($A74,Round23[],5,FALSE), 0)</f>
        <v>0</v>
      </c>
      <c r="AA74" s="4">
        <f>IFERROR(VLOOKUP($A74,Round24[],5,FALSE), 0)</f>
        <v>0</v>
      </c>
      <c r="AB74" s="4">
        <f>IFERROR(VLOOKUP($A74,Round25[],5,FALSE), 0)</f>
        <v>0</v>
      </c>
      <c r="AC74" s="4">
        <f>IFERROR(VLOOKUP($A74,Round26[],5,FALSE), 0)</f>
        <v>0</v>
      </c>
      <c r="AD74" s="4">
        <f>IFERROR(VLOOKUP($A74,Round27[],5,FALSE), 0)</f>
        <v>0</v>
      </c>
      <c r="AE74" s="4">
        <f>IFERROR(VLOOKUP($A74,Round28[],5,FALSE), 0)</f>
        <v>0</v>
      </c>
      <c r="AF74" s="4">
        <f>IFERROR(VLOOKUP($A74,Round29[],5,FALSE), 0)</f>
        <v>0</v>
      </c>
      <c r="AG74" s="4">
        <f>IFERROR(VLOOKUP($A74,Round30[],5,FALSE), 0)</f>
        <v>0</v>
      </c>
      <c r="AH74" s="4">
        <f>IFERROR(VLOOKUP($A74,Round31[],5,FALSE), 0)</f>
        <v>0</v>
      </c>
      <c r="AI74" s="4">
        <f>IFERROR(VLOOKUP($A74,Round32[],5,FALSE), 0)</f>
        <v>0</v>
      </c>
      <c r="AJ74" s="4">
        <f>IFERROR(VLOOKUP($A74,Round33[],5,FALSE), 0)</f>
        <v>0</v>
      </c>
      <c r="AK74" s="4">
        <f>IFERROR(VLOOKUP($A74,Round34[],5,FALSE), 0)</f>
        <v>0</v>
      </c>
      <c r="AL74" s="4">
        <f>IFERROR(VLOOKUP($A74,Round35[],5,FALSE), 0)</f>
        <v>0</v>
      </c>
      <c r="AM74" s="4">
        <f>IFERROR(VLOOKUP($A74,Round36[],5,FALSE), 0)</f>
        <v>0</v>
      </c>
      <c r="AN74" s="4">
        <f>IFERROR(VLOOKUP($A74,Round37[],5,FALSE), 0)</f>
        <v>0</v>
      </c>
      <c r="AO74" s="4">
        <f>IFERROR(VLOOKUP($A74,Round38[],5,FALSE), 0)</f>
        <v>0</v>
      </c>
      <c r="AP74" s="4">
        <f>IFERROR(VLOOKUP($A74,Round39[],5,FALSE), 0)</f>
        <v>0</v>
      </c>
      <c r="AQ74" s="4">
        <f>IFERROR(VLOOKUP($A74,Round40[],5,FALSE), 0)</f>
        <v>0</v>
      </c>
      <c r="AR74" s="4">
        <f>IFERROR(VLOOKUP($A74,Round41[],5,FALSE), 0)</f>
        <v>0</v>
      </c>
      <c r="AS74" s="4">
        <f>IFERROR(VLOOKUP($A74,Round42[],5,FALSE), 0)</f>
        <v>0</v>
      </c>
      <c r="AT74" s="4">
        <f>IFERROR(VLOOKUP($A74,Round43[],5,FALSE), 0)</f>
        <v>0</v>
      </c>
      <c r="AU74" s="4">
        <f>IFERROR(VLOOKUP($A74,Round44[],5,FALSE), 0)</f>
        <v>0</v>
      </c>
      <c r="AV74" s="4">
        <f>IFERROR(VLOOKUP($A74,Round45[],5,FALSE), 0)</f>
        <v>0</v>
      </c>
      <c r="AW74" s="4">
        <f>IFERROR(VLOOKUP($A74,Round46[],5,FALSE), 0)</f>
        <v>0</v>
      </c>
      <c r="AX74" s="4">
        <f>IFERROR(VLOOKUP($A74,Round47[],5,FALSE), 0)</f>
        <v>0</v>
      </c>
      <c r="AY74" s="4">
        <f>IFERROR(VLOOKUP($A74,Round48[],5,FALSE), 0)</f>
        <v>0</v>
      </c>
      <c r="AZ74" s="4">
        <f>IFERROR(VLOOKUP($A74,Round49[],5,FALSE), 0)</f>
        <v>0</v>
      </c>
      <c r="BA74" s="4">
        <f>IFERROR(VLOOKUP($A74,Round50[],5,FALSE), 0)</f>
        <v>0</v>
      </c>
      <c r="BB74" s="4">
        <f>IFERROR(VLOOKUP($A74,Round51[],5,FALSE), 0)</f>
        <v>0</v>
      </c>
      <c r="BC74" s="4">
        <f>IFERROR(VLOOKUP($A74,Round52[],5,FALSE), 0)</f>
        <v>0</v>
      </c>
      <c r="BD74" s="4">
        <f>IFERROR(VLOOKUP($A74,Round53[],5,FALSE), 0)</f>
        <v>0</v>
      </c>
      <c r="BE74" s="4">
        <f>IFERROR(VLOOKUP($A74,Round54[],5,FALSE), 0)</f>
        <v>0</v>
      </c>
      <c r="BF74" s="4">
        <f>IFERROR(VLOOKUP($A74,Round55[],5,FALSE), 0)</f>
        <v>0</v>
      </c>
      <c r="BG74" s="4">
        <f>IFERROR(VLOOKUP($A74,Round56[],5,FALSE), 0)</f>
        <v>0</v>
      </c>
      <c r="BH74" s="4">
        <f>IFERROR(VLOOKUP($A74,Round57[],5,FALSE), 0)</f>
        <v>0</v>
      </c>
      <c r="BI74" s="4">
        <f>IFERROR(VLOOKUP($A74,Round58[],5,FALSE), 0)</f>
        <v>0</v>
      </c>
      <c r="BJ74" s="4">
        <f>IFERROR(VLOOKUP($A74,Round59[],5,FALSE), 0)</f>
        <v>0</v>
      </c>
      <c r="BK74" s="4">
        <f>IFERROR(VLOOKUP($A74,Round60[],5,FALSE), 0)</f>
        <v>0</v>
      </c>
    </row>
    <row r="75" spans="1:63" ht="22.5">
      <c r="A75" s="1">
        <v>11232</v>
      </c>
      <c r="B75" s="5" t="s">
        <v>129</v>
      </c>
      <c r="C75" s="7">
        <f xml:space="preserve"> SUM(TotalPoints[[#This Row],[دور 1]:[دور 60]])</f>
        <v>4</v>
      </c>
      <c r="D75" s="4">
        <f>IFERROR(VLOOKUP($A75,Round01[],5,FALSE), 0)</f>
        <v>2</v>
      </c>
      <c r="E75" s="4">
        <f>IFERROR(VLOOKUP($A75,Round02[],5,FALSE), 0)</f>
        <v>0</v>
      </c>
      <c r="F75" s="4">
        <f>IFERROR(VLOOKUP($A75,Round03[],5,FALSE), 0)</f>
        <v>1</v>
      </c>
      <c r="G75" s="4">
        <f>IFERROR(VLOOKUP($A75,Round04[],5,FALSE), 0)</f>
        <v>1</v>
      </c>
      <c r="H75" s="4">
        <f>IFERROR(VLOOKUP($A75,Round05[],5,FALSE), 0)</f>
        <v>0</v>
      </c>
      <c r="I75" s="4">
        <f>IFERROR(VLOOKUP($A75,Round06[],5,FALSE), 0)</f>
        <v>0</v>
      </c>
      <c r="J75" s="4">
        <f>IFERROR(VLOOKUP($A75,Round07[],5,FALSE), 0)</f>
        <v>0</v>
      </c>
      <c r="K75" s="4">
        <f>IFERROR(VLOOKUP($A75,Round08[],5,FALSE), 0)</f>
        <v>0</v>
      </c>
      <c r="L75" s="4">
        <f>IFERROR(VLOOKUP($A75,Round09[],5,FALSE), 0)</f>
        <v>0</v>
      </c>
      <c r="M75" s="4">
        <f>IFERROR(VLOOKUP($A75,Round10[],5,FALSE), 0)</f>
        <v>0</v>
      </c>
      <c r="N75" s="4">
        <f>IFERROR(VLOOKUP($A75,Round11[],5,FALSE), 0)</f>
        <v>0</v>
      </c>
      <c r="O75" s="4">
        <f>IFERROR(VLOOKUP($A75,Round12[],5,FALSE), 0)</f>
        <v>0</v>
      </c>
      <c r="P75" s="4">
        <f>IFERROR(VLOOKUP($A75,Round13[],5,FALSE), 0)</f>
        <v>0</v>
      </c>
      <c r="Q75" s="4">
        <f>IFERROR(VLOOKUP($A75,Round14[],5,FALSE), 0)</f>
        <v>0</v>
      </c>
      <c r="R75" s="4">
        <f>IFERROR(VLOOKUP($A75,Round15[],5,FALSE), 0)</f>
        <v>0</v>
      </c>
      <c r="S75" s="4">
        <f>IFERROR(VLOOKUP($A75,Round16[],5,FALSE), 0)</f>
        <v>0</v>
      </c>
      <c r="T75" s="4">
        <f>IFERROR(VLOOKUP($A75,Round17[],5,FALSE), 0)</f>
        <v>0</v>
      </c>
      <c r="U75" s="4">
        <f>IFERROR(VLOOKUP($A75,Round18[],5,FALSE), 0)</f>
        <v>0</v>
      </c>
      <c r="V75" s="4">
        <f>IFERROR(VLOOKUP($A75,Round19[],5,FALSE), 0)</f>
        <v>0</v>
      </c>
      <c r="W75" s="4">
        <f>IFERROR(VLOOKUP($A75,Round20[],5,FALSE), 0)</f>
        <v>0</v>
      </c>
      <c r="X75" s="4">
        <f>IFERROR(VLOOKUP($A75,Round21[],5,FALSE), 0)</f>
        <v>0</v>
      </c>
      <c r="Y75" s="4">
        <f>IFERROR(VLOOKUP($A75,Round22[],5,FALSE), 0)</f>
        <v>0</v>
      </c>
      <c r="Z75" s="4">
        <f>IFERROR(VLOOKUP($A75,Round23[],5,FALSE), 0)</f>
        <v>0</v>
      </c>
      <c r="AA75" s="4">
        <f>IFERROR(VLOOKUP($A75,Round24[],5,FALSE), 0)</f>
        <v>0</v>
      </c>
      <c r="AB75" s="4">
        <f>IFERROR(VLOOKUP($A75,Round25[],5,FALSE), 0)</f>
        <v>0</v>
      </c>
      <c r="AC75" s="4">
        <f>IFERROR(VLOOKUP($A75,Round26[],5,FALSE), 0)</f>
        <v>0</v>
      </c>
      <c r="AD75" s="4">
        <f>IFERROR(VLOOKUP($A75,Round27[],5,FALSE), 0)</f>
        <v>0</v>
      </c>
      <c r="AE75" s="4">
        <f>IFERROR(VLOOKUP($A75,Round28[],5,FALSE), 0)</f>
        <v>0</v>
      </c>
      <c r="AF75" s="4">
        <f>IFERROR(VLOOKUP($A75,Round29[],5,FALSE), 0)</f>
        <v>0</v>
      </c>
      <c r="AG75" s="4">
        <f>IFERROR(VLOOKUP($A75,Round30[],5,FALSE), 0)</f>
        <v>0</v>
      </c>
      <c r="AH75" s="4">
        <f>IFERROR(VLOOKUP($A75,Round31[],5,FALSE), 0)</f>
        <v>0</v>
      </c>
      <c r="AI75" s="4">
        <f>IFERROR(VLOOKUP($A75,Round32[],5,FALSE), 0)</f>
        <v>0</v>
      </c>
      <c r="AJ75" s="4">
        <f>IFERROR(VLOOKUP($A75,Round33[],5,FALSE), 0)</f>
        <v>0</v>
      </c>
      <c r="AK75" s="4">
        <f>IFERROR(VLOOKUP($A75,Round34[],5,FALSE), 0)</f>
        <v>0</v>
      </c>
      <c r="AL75" s="4">
        <f>IFERROR(VLOOKUP($A75,Round35[],5,FALSE), 0)</f>
        <v>0</v>
      </c>
      <c r="AM75" s="4">
        <f>IFERROR(VLOOKUP($A75,Round36[],5,FALSE), 0)</f>
        <v>0</v>
      </c>
      <c r="AN75" s="4">
        <f>IFERROR(VLOOKUP($A75,Round37[],5,FALSE), 0)</f>
        <v>0</v>
      </c>
      <c r="AO75" s="4">
        <f>IFERROR(VLOOKUP($A75,Round38[],5,FALSE), 0)</f>
        <v>0</v>
      </c>
      <c r="AP75" s="4">
        <f>IFERROR(VLOOKUP($A75,Round39[],5,FALSE), 0)</f>
        <v>0</v>
      </c>
      <c r="AQ75" s="4">
        <f>IFERROR(VLOOKUP($A75,Round40[],5,FALSE), 0)</f>
        <v>0</v>
      </c>
      <c r="AR75" s="4">
        <f>IFERROR(VLOOKUP($A75,Round41[],5,FALSE), 0)</f>
        <v>0</v>
      </c>
      <c r="AS75" s="4">
        <f>IFERROR(VLOOKUP($A75,Round42[],5,FALSE), 0)</f>
        <v>0</v>
      </c>
      <c r="AT75" s="4">
        <f>IFERROR(VLOOKUP($A75,Round43[],5,FALSE), 0)</f>
        <v>0</v>
      </c>
      <c r="AU75" s="4">
        <f>IFERROR(VLOOKUP($A75,Round44[],5,FALSE), 0)</f>
        <v>0</v>
      </c>
      <c r="AV75" s="4">
        <f>IFERROR(VLOOKUP($A75,Round45[],5,FALSE), 0)</f>
        <v>0</v>
      </c>
      <c r="AW75" s="4">
        <f>IFERROR(VLOOKUP($A75,Round46[],5,FALSE), 0)</f>
        <v>0</v>
      </c>
      <c r="AX75" s="4">
        <f>IFERROR(VLOOKUP($A75,Round47[],5,FALSE), 0)</f>
        <v>0</v>
      </c>
      <c r="AY75" s="4">
        <f>IFERROR(VLOOKUP($A75,Round48[],5,FALSE), 0)</f>
        <v>0</v>
      </c>
      <c r="AZ75" s="4">
        <f>IFERROR(VLOOKUP($A75,Round49[],5,FALSE), 0)</f>
        <v>0</v>
      </c>
      <c r="BA75" s="4">
        <f>IFERROR(VLOOKUP($A75,Round50[],5,FALSE), 0)</f>
        <v>0</v>
      </c>
      <c r="BB75" s="4">
        <f>IFERROR(VLOOKUP($A75,Round51[],5,FALSE), 0)</f>
        <v>0</v>
      </c>
      <c r="BC75" s="4">
        <f>IFERROR(VLOOKUP($A75,Round52[],5,FALSE), 0)</f>
        <v>0</v>
      </c>
      <c r="BD75" s="4">
        <f>IFERROR(VLOOKUP($A75,Round53[],5,FALSE), 0)</f>
        <v>0</v>
      </c>
      <c r="BE75" s="4">
        <f>IFERROR(VLOOKUP($A75,Round54[],5,FALSE), 0)</f>
        <v>0</v>
      </c>
      <c r="BF75" s="4">
        <f>IFERROR(VLOOKUP($A75,Round55[],5,FALSE), 0)</f>
        <v>0</v>
      </c>
      <c r="BG75" s="4">
        <f>IFERROR(VLOOKUP($A75,Round56[],5,FALSE), 0)</f>
        <v>0</v>
      </c>
      <c r="BH75" s="4">
        <f>IFERROR(VLOOKUP($A75,Round57[],5,FALSE), 0)</f>
        <v>0</v>
      </c>
      <c r="BI75" s="4">
        <f>IFERROR(VLOOKUP($A75,Round58[],5,FALSE), 0)</f>
        <v>0</v>
      </c>
      <c r="BJ75" s="4">
        <f>IFERROR(VLOOKUP($A75,Round59[],5,FALSE), 0)</f>
        <v>0</v>
      </c>
      <c r="BK75" s="4">
        <f>IFERROR(VLOOKUP($A75,Round60[],5,FALSE), 0)</f>
        <v>0</v>
      </c>
    </row>
    <row r="76" spans="1:63" ht="22.5">
      <c r="A76" s="1">
        <v>216</v>
      </c>
      <c r="B76" s="5" t="s">
        <v>91</v>
      </c>
      <c r="C76" s="7">
        <f xml:space="preserve"> SUM(TotalPoints[[#This Row],[دور 1]:[دور 60]])</f>
        <v>4</v>
      </c>
      <c r="D76" s="4">
        <f>IFERROR(VLOOKUP($A76,Round01[],5,FALSE), 0)</f>
        <v>3</v>
      </c>
      <c r="E76" s="4">
        <f>IFERROR(VLOOKUP($A76,Round02[],5,FALSE), 0)</f>
        <v>0</v>
      </c>
      <c r="F76" s="4">
        <f>IFERROR(VLOOKUP($A76,Round03[],5,FALSE), 0)</f>
        <v>0</v>
      </c>
      <c r="G76" s="4">
        <f>IFERROR(VLOOKUP($A76,Round04[],5,FALSE), 0)</f>
        <v>0</v>
      </c>
      <c r="H76" s="4">
        <f>IFERROR(VLOOKUP($A76,Round05[],5,FALSE), 0)</f>
        <v>1</v>
      </c>
      <c r="I76" s="4">
        <f>IFERROR(VLOOKUP($A76,Round06[],5,FALSE), 0)</f>
        <v>0</v>
      </c>
      <c r="J76" s="1">
        <f>IFERROR(VLOOKUP($A76,Round07[],5,FALSE), 0)</f>
        <v>0</v>
      </c>
      <c r="K76" s="1">
        <f>IFERROR(VLOOKUP($A76,Round08[],5,FALSE), 0)</f>
        <v>0</v>
      </c>
      <c r="L76" s="1">
        <f>IFERROR(VLOOKUP($A76,Round09[],5,FALSE), 0)</f>
        <v>0</v>
      </c>
      <c r="M76" s="1">
        <f>IFERROR(VLOOKUP($A76,Round10[],5,FALSE), 0)</f>
        <v>0</v>
      </c>
      <c r="N76" s="1">
        <f>IFERROR(VLOOKUP($A76,Round11[],5,FALSE), 0)</f>
        <v>0</v>
      </c>
      <c r="O76" s="1">
        <f>IFERROR(VLOOKUP($A76,Round12[],5,FALSE), 0)</f>
        <v>0</v>
      </c>
      <c r="P76" s="1">
        <f>IFERROR(VLOOKUP($A76,Round13[],5,FALSE), 0)</f>
        <v>0</v>
      </c>
      <c r="Q76" s="1">
        <f>IFERROR(VLOOKUP($A76,Round14[],5,FALSE), 0)</f>
        <v>0</v>
      </c>
      <c r="R76" s="1">
        <f>IFERROR(VLOOKUP($A76,Round15[],5,FALSE), 0)</f>
        <v>0</v>
      </c>
      <c r="S76" s="1">
        <f>IFERROR(VLOOKUP($A76,Round16[],5,FALSE), 0)</f>
        <v>0</v>
      </c>
      <c r="T76" s="1">
        <f>IFERROR(VLOOKUP($A76,Round17[],5,FALSE), 0)</f>
        <v>0</v>
      </c>
      <c r="U76" s="1">
        <f>IFERROR(VLOOKUP($A76,Round18[],5,FALSE), 0)</f>
        <v>0</v>
      </c>
      <c r="V76" s="1">
        <f>IFERROR(VLOOKUP($A76,Round19[],5,FALSE), 0)</f>
        <v>0</v>
      </c>
      <c r="W76" s="1">
        <f>IFERROR(VLOOKUP($A76,Round20[],5,FALSE), 0)</f>
        <v>0</v>
      </c>
      <c r="X76" s="1">
        <f>IFERROR(VLOOKUP($A76,Round21[],5,FALSE), 0)</f>
        <v>0</v>
      </c>
      <c r="Y76" s="1">
        <f>IFERROR(VLOOKUP($A76,Round22[],5,FALSE), 0)</f>
        <v>0</v>
      </c>
      <c r="Z76" s="1">
        <f>IFERROR(VLOOKUP($A76,Round23[],5,FALSE), 0)</f>
        <v>0</v>
      </c>
      <c r="AA76" s="1">
        <f>IFERROR(VLOOKUP($A76,Round24[],5,FALSE), 0)</f>
        <v>0</v>
      </c>
      <c r="AB76" s="1">
        <f>IFERROR(VLOOKUP($A76,Round25[],5,FALSE), 0)</f>
        <v>0</v>
      </c>
      <c r="AC76" s="1">
        <f>IFERROR(VLOOKUP($A76,Round26[],5,FALSE), 0)</f>
        <v>0</v>
      </c>
      <c r="AD76" s="1">
        <f>IFERROR(VLOOKUP($A76,Round27[],5,FALSE), 0)</f>
        <v>0</v>
      </c>
      <c r="AE76" s="1">
        <f>IFERROR(VLOOKUP($A76,Round28[],5,FALSE), 0)</f>
        <v>0</v>
      </c>
      <c r="AF76" s="1">
        <f>IFERROR(VLOOKUP($A76,Round29[],5,FALSE), 0)</f>
        <v>0</v>
      </c>
      <c r="AG76" s="1">
        <f>IFERROR(VLOOKUP($A76,Round30[],5,FALSE), 0)</f>
        <v>0</v>
      </c>
      <c r="AH76" s="1">
        <f>IFERROR(VLOOKUP($A76,Round31[],5,FALSE), 0)</f>
        <v>0</v>
      </c>
      <c r="AI76" s="1">
        <f>IFERROR(VLOOKUP($A76,Round32[],5,FALSE), 0)</f>
        <v>0</v>
      </c>
      <c r="AJ76" s="1">
        <f>IFERROR(VLOOKUP($A76,Round33[],5,FALSE), 0)</f>
        <v>0</v>
      </c>
      <c r="AK76" s="1">
        <f>IFERROR(VLOOKUP($A76,Round34[],5,FALSE), 0)</f>
        <v>0</v>
      </c>
      <c r="AL76" s="1">
        <f>IFERROR(VLOOKUP($A76,Round35[],5,FALSE), 0)</f>
        <v>0</v>
      </c>
      <c r="AM76" s="1">
        <f>IFERROR(VLOOKUP($A76,Round36[],5,FALSE), 0)</f>
        <v>0</v>
      </c>
      <c r="AN76" s="1">
        <f>IFERROR(VLOOKUP($A76,Round37[],5,FALSE), 0)</f>
        <v>0</v>
      </c>
      <c r="AO76" s="1">
        <f>IFERROR(VLOOKUP($A76,Round38[],5,FALSE), 0)</f>
        <v>0</v>
      </c>
      <c r="AP76" s="1">
        <f>IFERROR(VLOOKUP($A76,Round39[],5,FALSE), 0)</f>
        <v>0</v>
      </c>
      <c r="AQ76" s="1">
        <f>IFERROR(VLOOKUP($A76,Round40[],5,FALSE), 0)</f>
        <v>0</v>
      </c>
      <c r="AR76" s="1">
        <f>IFERROR(VLOOKUP($A76,Round41[],5,FALSE), 0)</f>
        <v>0</v>
      </c>
      <c r="AS76" s="1">
        <f>IFERROR(VLOOKUP($A76,Round42[],5,FALSE), 0)</f>
        <v>0</v>
      </c>
      <c r="AT76" s="1">
        <f>IFERROR(VLOOKUP($A76,Round43[],5,FALSE), 0)</f>
        <v>0</v>
      </c>
      <c r="AU76" s="1">
        <f>IFERROR(VLOOKUP($A76,Round44[],5,FALSE), 0)</f>
        <v>0</v>
      </c>
      <c r="AV76" s="1">
        <f>IFERROR(VLOOKUP($A76,Round45[],5,FALSE), 0)</f>
        <v>0</v>
      </c>
      <c r="AW76" s="1">
        <f>IFERROR(VLOOKUP($A76,Round46[],5,FALSE), 0)</f>
        <v>0</v>
      </c>
      <c r="AX76" s="1">
        <f>IFERROR(VLOOKUP($A76,Round47[],5,FALSE), 0)</f>
        <v>0</v>
      </c>
      <c r="AY76" s="1">
        <f>IFERROR(VLOOKUP($A76,Round48[],5,FALSE), 0)</f>
        <v>0</v>
      </c>
      <c r="AZ76" s="1">
        <f>IFERROR(VLOOKUP($A76,Round49[],5,FALSE), 0)</f>
        <v>0</v>
      </c>
      <c r="BA76" s="1">
        <f>IFERROR(VLOOKUP($A76,Round50[],5,FALSE), 0)</f>
        <v>0</v>
      </c>
      <c r="BB76" s="1">
        <f>IFERROR(VLOOKUP($A76,Round51[],5,FALSE), 0)</f>
        <v>0</v>
      </c>
      <c r="BC76" s="1">
        <f>IFERROR(VLOOKUP($A76,Round52[],5,FALSE), 0)</f>
        <v>0</v>
      </c>
      <c r="BD76" s="1">
        <f>IFERROR(VLOOKUP($A76,Round53[],5,FALSE), 0)</f>
        <v>0</v>
      </c>
      <c r="BE76" s="1">
        <f>IFERROR(VLOOKUP($A76,Round54[],5,FALSE), 0)</f>
        <v>0</v>
      </c>
      <c r="BF76" s="1">
        <f>IFERROR(VLOOKUP($A76,Round55[],5,FALSE), 0)</f>
        <v>0</v>
      </c>
      <c r="BG76" s="1">
        <f>IFERROR(VLOOKUP($A76,Round56[],5,FALSE), 0)</f>
        <v>0</v>
      </c>
      <c r="BH76" s="1">
        <f>IFERROR(VLOOKUP($A76,Round57[],5,FALSE), 0)</f>
        <v>0</v>
      </c>
      <c r="BI76" s="1">
        <f>IFERROR(VLOOKUP($A76,Round58[],5,FALSE), 0)</f>
        <v>0</v>
      </c>
      <c r="BJ76" s="1">
        <f>IFERROR(VLOOKUP($A76,Round59[],5,FALSE), 0)</f>
        <v>0</v>
      </c>
      <c r="BK76" s="1">
        <f>IFERROR(VLOOKUP($A76,Round60[],5,FALSE), 0)</f>
        <v>0</v>
      </c>
    </row>
    <row r="77" spans="1:63">
      <c r="A77" s="10">
        <v>29708</v>
      </c>
      <c r="B77" s="12" t="s">
        <v>237</v>
      </c>
      <c r="C77" s="11">
        <f xml:space="preserve"> SUM(TotalPoints[[#This Row],[دور 1]:[دور 60]])</f>
        <v>3</v>
      </c>
      <c r="D77" s="13">
        <f>IFERROR(VLOOKUP($A77,Round01[],5,FALSE), 0)</f>
        <v>0</v>
      </c>
      <c r="E77" s="13">
        <f>IFERROR(VLOOKUP($A77,Round02[],5,FALSE), 0)</f>
        <v>0</v>
      </c>
      <c r="F77" s="13">
        <f>IFERROR(VLOOKUP($A77,Round03[],5,FALSE), 0)</f>
        <v>0</v>
      </c>
      <c r="G77" s="13">
        <f>IFERROR(VLOOKUP($A77,Round04[],5,FALSE), 0)</f>
        <v>0</v>
      </c>
      <c r="H77" s="13">
        <f>IFERROR(VLOOKUP($A77,Round05[],5,FALSE), 0)</f>
        <v>0</v>
      </c>
      <c r="I77" s="13">
        <f>IFERROR(VLOOKUP($A77,Round06[],5,FALSE), 0)</f>
        <v>0</v>
      </c>
      <c r="J77" s="13">
        <f>IFERROR(VLOOKUP($A77,Round07[],5,FALSE), 0)</f>
        <v>0</v>
      </c>
      <c r="K77" s="13">
        <f>IFERROR(VLOOKUP($A77,Round08[],5,FALSE), 0)</f>
        <v>3</v>
      </c>
      <c r="L77" s="13">
        <f>IFERROR(VLOOKUP($A77,Round09[],5,FALSE), 0)</f>
        <v>0</v>
      </c>
      <c r="M77" s="13">
        <f>IFERROR(VLOOKUP($A77,Round10[],5,FALSE), 0)</f>
        <v>0</v>
      </c>
      <c r="N77" s="13">
        <f>IFERROR(VLOOKUP($A77,Round11[],5,FALSE), 0)</f>
        <v>0</v>
      </c>
      <c r="O77" s="13">
        <f>IFERROR(VLOOKUP($A77,Round12[],5,FALSE), 0)</f>
        <v>0</v>
      </c>
      <c r="P77" s="13">
        <f>IFERROR(VLOOKUP($A77,Round13[],5,FALSE), 0)</f>
        <v>0</v>
      </c>
      <c r="Q77" s="13">
        <f>IFERROR(VLOOKUP($A77,Round14[],5,FALSE), 0)</f>
        <v>0</v>
      </c>
      <c r="R77" s="13">
        <f>IFERROR(VLOOKUP($A77,Round15[],5,FALSE), 0)</f>
        <v>0</v>
      </c>
      <c r="S77" s="13">
        <f>IFERROR(VLOOKUP($A77,Round16[],5,FALSE), 0)</f>
        <v>0</v>
      </c>
      <c r="T77" s="13">
        <f>IFERROR(VLOOKUP($A77,Round17[],5,FALSE), 0)</f>
        <v>0</v>
      </c>
      <c r="U77" s="13">
        <f>IFERROR(VLOOKUP($A77,Round18[],5,FALSE), 0)</f>
        <v>0</v>
      </c>
      <c r="V77" s="13">
        <f>IFERROR(VLOOKUP($A77,Round19[],5,FALSE), 0)</f>
        <v>0</v>
      </c>
      <c r="W77" s="13">
        <f>IFERROR(VLOOKUP($A77,Round20[],5,FALSE), 0)</f>
        <v>0</v>
      </c>
      <c r="X77" s="13">
        <f>IFERROR(VLOOKUP($A77,Round21[],5,FALSE), 0)</f>
        <v>0</v>
      </c>
      <c r="Y77" s="13">
        <f>IFERROR(VLOOKUP($A77,Round22[],5,FALSE), 0)</f>
        <v>0</v>
      </c>
      <c r="Z77" s="13">
        <f>IFERROR(VLOOKUP($A77,Round23[],5,FALSE), 0)</f>
        <v>0</v>
      </c>
      <c r="AA77" s="13">
        <f>IFERROR(VLOOKUP($A77,Round24[],5,FALSE), 0)</f>
        <v>0</v>
      </c>
      <c r="AB77" s="13">
        <f>IFERROR(VLOOKUP($A77,Round25[],5,FALSE), 0)</f>
        <v>0</v>
      </c>
      <c r="AC77" s="13">
        <f>IFERROR(VLOOKUP($A77,Round26[],5,FALSE), 0)</f>
        <v>0</v>
      </c>
      <c r="AD77" s="13">
        <f>IFERROR(VLOOKUP($A77,Round27[],5,FALSE), 0)</f>
        <v>0</v>
      </c>
      <c r="AE77" s="13">
        <f>IFERROR(VLOOKUP($A77,Round28[],5,FALSE), 0)</f>
        <v>0</v>
      </c>
      <c r="AF77" s="13">
        <f>IFERROR(VLOOKUP($A77,Round29[],5,FALSE), 0)</f>
        <v>0</v>
      </c>
      <c r="AG77" s="13">
        <f>IFERROR(VLOOKUP($A77,Round30[],5,FALSE), 0)</f>
        <v>0</v>
      </c>
      <c r="AH77" s="13">
        <f>IFERROR(VLOOKUP($A77,Round31[],5,FALSE), 0)</f>
        <v>0</v>
      </c>
      <c r="AI77" s="13">
        <f>IFERROR(VLOOKUP($A77,Round32[],5,FALSE), 0)</f>
        <v>0</v>
      </c>
      <c r="AJ77" s="13">
        <f>IFERROR(VLOOKUP($A77,Round33[],5,FALSE), 0)</f>
        <v>0</v>
      </c>
      <c r="AK77" s="13">
        <f>IFERROR(VLOOKUP($A77,Round34[],5,FALSE), 0)</f>
        <v>0</v>
      </c>
      <c r="AL77" s="13">
        <f>IFERROR(VLOOKUP($A77,Round35[],5,FALSE), 0)</f>
        <v>0</v>
      </c>
      <c r="AM77" s="13">
        <f>IFERROR(VLOOKUP($A77,Round36[],5,FALSE), 0)</f>
        <v>0</v>
      </c>
      <c r="AN77" s="13">
        <f>IFERROR(VLOOKUP($A77,Round37[],5,FALSE), 0)</f>
        <v>0</v>
      </c>
      <c r="AO77" s="13">
        <f>IFERROR(VLOOKUP($A77,Round38[],5,FALSE), 0)</f>
        <v>0</v>
      </c>
      <c r="AP77" s="13">
        <f>IFERROR(VLOOKUP($A77,Round39[],5,FALSE), 0)</f>
        <v>0</v>
      </c>
      <c r="AQ77" s="13">
        <f>IFERROR(VLOOKUP($A77,Round40[],5,FALSE), 0)</f>
        <v>0</v>
      </c>
      <c r="AR77" s="13">
        <f>IFERROR(VLOOKUP($A77,Round41[],5,FALSE), 0)</f>
        <v>0</v>
      </c>
      <c r="AS77" s="13">
        <f>IFERROR(VLOOKUP($A77,Round42[],5,FALSE), 0)</f>
        <v>0</v>
      </c>
      <c r="AT77" s="13">
        <f>IFERROR(VLOOKUP($A77,Round43[],5,FALSE), 0)</f>
        <v>0</v>
      </c>
      <c r="AU77" s="13">
        <f>IFERROR(VLOOKUP($A77,Round44[],5,FALSE), 0)</f>
        <v>0</v>
      </c>
      <c r="AV77" s="13">
        <f>IFERROR(VLOOKUP($A77,Round45[],5,FALSE), 0)</f>
        <v>0</v>
      </c>
      <c r="AW77" s="13">
        <f>IFERROR(VLOOKUP($A77,Round46[],5,FALSE), 0)</f>
        <v>0</v>
      </c>
      <c r="AX77" s="13">
        <f>IFERROR(VLOOKUP($A77,Round47[],5,FALSE), 0)</f>
        <v>0</v>
      </c>
      <c r="AY77" s="13">
        <f>IFERROR(VLOOKUP($A77,Round48[],5,FALSE), 0)</f>
        <v>0</v>
      </c>
      <c r="AZ77" s="13">
        <f>IFERROR(VLOOKUP($A77,Round49[],5,FALSE), 0)</f>
        <v>0</v>
      </c>
      <c r="BA77" s="13">
        <f>IFERROR(VLOOKUP($A77,Round50[],5,FALSE), 0)</f>
        <v>0</v>
      </c>
      <c r="BB77" s="13">
        <f>IFERROR(VLOOKUP($A77,Round51[],5,FALSE), 0)</f>
        <v>0</v>
      </c>
      <c r="BC77" s="13">
        <f>IFERROR(VLOOKUP($A77,Round52[],5,FALSE), 0)</f>
        <v>0</v>
      </c>
      <c r="BD77" s="13">
        <f>IFERROR(VLOOKUP($A77,Round53[],5,FALSE), 0)</f>
        <v>0</v>
      </c>
      <c r="BE77" s="13">
        <f>IFERROR(VLOOKUP($A77,Round54[],5,FALSE), 0)</f>
        <v>0</v>
      </c>
      <c r="BF77" s="13">
        <f>IFERROR(VLOOKUP($A77,Round55[],5,FALSE), 0)</f>
        <v>0</v>
      </c>
      <c r="BG77" s="13">
        <f>IFERROR(VLOOKUP($A77,Round56[],5,FALSE), 0)</f>
        <v>0</v>
      </c>
      <c r="BH77" s="13">
        <f>IFERROR(VLOOKUP($A77,Round57[],5,FALSE), 0)</f>
        <v>0</v>
      </c>
      <c r="BI77" s="13">
        <f>IFERROR(VLOOKUP($A77,Round58[],5,FALSE), 0)</f>
        <v>0</v>
      </c>
      <c r="BJ77" s="13">
        <f>IFERROR(VLOOKUP($A77,Round59[],5,FALSE), 0)</f>
        <v>0</v>
      </c>
      <c r="BK77" s="13">
        <f>IFERROR(VLOOKUP($A77,Round60[],5,FALSE), 0)</f>
        <v>0</v>
      </c>
    </row>
    <row r="78" spans="1:63">
      <c r="A78" s="10">
        <v>26811</v>
      </c>
      <c r="B78" s="12" t="s">
        <v>239</v>
      </c>
      <c r="C78" s="11">
        <f xml:space="preserve"> SUM(TotalPoints[[#This Row],[دور 1]:[دور 60]])</f>
        <v>3</v>
      </c>
      <c r="D78" s="13">
        <f>IFERROR(VLOOKUP($A78,Round01[],5,FALSE), 0)</f>
        <v>0</v>
      </c>
      <c r="E78" s="13">
        <f>IFERROR(VLOOKUP($A78,Round02[],5,FALSE), 0)</f>
        <v>0</v>
      </c>
      <c r="F78" s="13">
        <f>IFERROR(VLOOKUP($A78,Round03[],5,FALSE), 0)</f>
        <v>0</v>
      </c>
      <c r="G78" s="13">
        <f>IFERROR(VLOOKUP($A78,Round04[],5,FALSE), 0)</f>
        <v>0</v>
      </c>
      <c r="H78" s="13">
        <f>IFERROR(VLOOKUP($A78,Round05[],5,FALSE), 0)</f>
        <v>0</v>
      </c>
      <c r="I78" s="13">
        <f>IFERROR(VLOOKUP($A78,Round06[],5,FALSE), 0)</f>
        <v>0</v>
      </c>
      <c r="J78" s="13">
        <f>IFERROR(VLOOKUP($A78,Round07[],5,FALSE), 0)</f>
        <v>0</v>
      </c>
      <c r="K78" s="13">
        <f>IFERROR(VLOOKUP($A78,Round08[],5,FALSE), 0)</f>
        <v>3</v>
      </c>
      <c r="L78" s="13">
        <f>IFERROR(VLOOKUP($A78,Round09[],5,FALSE), 0)</f>
        <v>0</v>
      </c>
      <c r="M78" s="13">
        <f>IFERROR(VLOOKUP($A78,Round10[],5,FALSE), 0)</f>
        <v>0</v>
      </c>
      <c r="N78" s="13">
        <f>IFERROR(VLOOKUP($A78,Round11[],5,FALSE), 0)</f>
        <v>0</v>
      </c>
      <c r="O78" s="13">
        <f>IFERROR(VLOOKUP($A78,Round12[],5,FALSE), 0)</f>
        <v>0</v>
      </c>
      <c r="P78" s="13">
        <f>IFERROR(VLOOKUP($A78,Round13[],5,FALSE), 0)</f>
        <v>0</v>
      </c>
      <c r="Q78" s="13">
        <f>IFERROR(VLOOKUP($A78,Round14[],5,FALSE), 0)</f>
        <v>0</v>
      </c>
      <c r="R78" s="13">
        <f>IFERROR(VLOOKUP($A78,Round15[],5,FALSE), 0)</f>
        <v>0</v>
      </c>
      <c r="S78" s="13">
        <f>IFERROR(VLOOKUP($A78,Round16[],5,FALSE), 0)</f>
        <v>0</v>
      </c>
      <c r="T78" s="13">
        <f>IFERROR(VLOOKUP($A78,Round17[],5,FALSE), 0)</f>
        <v>0</v>
      </c>
      <c r="U78" s="13">
        <f>IFERROR(VLOOKUP($A78,Round18[],5,FALSE), 0)</f>
        <v>0</v>
      </c>
      <c r="V78" s="13">
        <f>IFERROR(VLOOKUP($A78,Round19[],5,FALSE), 0)</f>
        <v>0</v>
      </c>
      <c r="W78" s="13">
        <f>IFERROR(VLOOKUP($A78,Round20[],5,FALSE), 0)</f>
        <v>0</v>
      </c>
      <c r="X78" s="13">
        <f>IFERROR(VLOOKUP($A78,Round21[],5,FALSE), 0)</f>
        <v>0</v>
      </c>
      <c r="Y78" s="13">
        <f>IFERROR(VLOOKUP($A78,Round22[],5,FALSE), 0)</f>
        <v>0</v>
      </c>
      <c r="Z78" s="13">
        <f>IFERROR(VLOOKUP($A78,Round23[],5,FALSE), 0)</f>
        <v>0</v>
      </c>
      <c r="AA78" s="13">
        <f>IFERROR(VLOOKUP($A78,Round24[],5,FALSE), 0)</f>
        <v>0</v>
      </c>
      <c r="AB78" s="13">
        <f>IFERROR(VLOOKUP($A78,Round25[],5,FALSE), 0)</f>
        <v>0</v>
      </c>
      <c r="AC78" s="13">
        <f>IFERROR(VLOOKUP($A78,Round26[],5,FALSE), 0)</f>
        <v>0</v>
      </c>
      <c r="AD78" s="13">
        <f>IFERROR(VLOOKUP($A78,Round27[],5,FALSE), 0)</f>
        <v>0</v>
      </c>
      <c r="AE78" s="13">
        <f>IFERROR(VLOOKUP($A78,Round28[],5,FALSE), 0)</f>
        <v>0</v>
      </c>
      <c r="AF78" s="13">
        <f>IFERROR(VLOOKUP($A78,Round29[],5,FALSE), 0)</f>
        <v>0</v>
      </c>
      <c r="AG78" s="13">
        <f>IFERROR(VLOOKUP($A78,Round30[],5,FALSE), 0)</f>
        <v>0</v>
      </c>
      <c r="AH78" s="13">
        <f>IFERROR(VLOOKUP($A78,Round31[],5,FALSE), 0)</f>
        <v>0</v>
      </c>
      <c r="AI78" s="13">
        <f>IFERROR(VLOOKUP($A78,Round32[],5,FALSE), 0)</f>
        <v>0</v>
      </c>
      <c r="AJ78" s="13">
        <f>IFERROR(VLOOKUP($A78,Round33[],5,FALSE), 0)</f>
        <v>0</v>
      </c>
      <c r="AK78" s="13">
        <f>IFERROR(VLOOKUP($A78,Round34[],5,FALSE), 0)</f>
        <v>0</v>
      </c>
      <c r="AL78" s="13">
        <f>IFERROR(VLOOKUP($A78,Round35[],5,FALSE), 0)</f>
        <v>0</v>
      </c>
      <c r="AM78" s="13">
        <f>IFERROR(VLOOKUP($A78,Round36[],5,FALSE), 0)</f>
        <v>0</v>
      </c>
      <c r="AN78" s="13">
        <f>IFERROR(VLOOKUP($A78,Round37[],5,FALSE), 0)</f>
        <v>0</v>
      </c>
      <c r="AO78" s="13">
        <f>IFERROR(VLOOKUP($A78,Round38[],5,FALSE), 0)</f>
        <v>0</v>
      </c>
      <c r="AP78" s="13">
        <f>IFERROR(VLOOKUP($A78,Round39[],5,FALSE), 0)</f>
        <v>0</v>
      </c>
      <c r="AQ78" s="13">
        <f>IFERROR(VLOOKUP($A78,Round40[],5,FALSE), 0)</f>
        <v>0</v>
      </c>
      <c r="AR78" s="13">
        <f>IFERROR(VLOOKUP($A78,Round41[],5,FALSE), 0)</f>
        <v>0</v>
      </c>
      <c r="AS78" s="13">
        <f>IFERROR(VLOOKUP($A78,Round42[],5,FALSE), 0)</f>
        <v>0</v>
      </c>
      <c r="AT78" s="13">
        <f>IFERROR(VLOOKUP($A78,Round43[],5,FALSE), 0)</f>
        <v>0</v>
      </c>
      <c r="AU78" s="13">
        <f>IFERROR(VLOOKUP($A78,Round44[],5,FALSE), 0)</f>
        <v>0</v>
      </c>
      <c r="AV78" s="13">
        <f>IFERROR(VLOOKUP($A78,Round45[],5,FALSE), 0)</f>
        <v>0</v>
      </c>
      <c r="AW78" s="13">
        <f>IFERROR(VLOOKUP($A78,Round46[],5,FALSE), 0)</f>
        <v>0</v>
      </c>
      <c r="AX78" s="13">
        <f>IFERROR(VLOOKUP($A78,Round47[],5,FALSE), 0)</f>
        <v>0</v>
      </c>
      <c r="AY78" s="13">
        <f>IFERROR(VLOOKUP($A78,Round48[],5,FALSE), 0)</f>
        <v>0</v>
      </c>
      <c r="AZ78" s="13">
        <f>IFERROR(VLOOKUP($A78,Round49[],5,FALSE), 0)</f>
        <v>0</v>
      </c>
      <c r="BA78" s="13">
        <f>IFERROR(VLOOKUP($A78,Round50[],5,FALSE), 0)</f>
        <v>0</v>
      </c>
      <c r="BB78" s="13">
        <f>IFERROR(VLOOKUP($A78,Round51[],5,FALSE), 0)</f>
        <v>0</v>
      </c>
      <c r="BC78" s="13">
        <f>IFERROR(VLOOKUP($A78,Round52[],5,FALSE), 0)</f>
        <v>0</v>
      </c>
      <c r="BD78" s="13">
        <f>IFERROR(VLOOKUP($A78,Round53[],5,FALSE), 0)</f>
        <v>0</v>
      </c>
      <c r="BE78" s="13">
        <f>IFERROR(VLOOKUP($A78,Round54[],5,FALSE), 0)</f>
        <v>0</v>
      </c>
      <c r="BF78" s="13">
        <f>IFERROR(VLOOKUP($A78,Round55[],5,FALSE), 0)</f>
        <v>0</v>
      </c>
      <c r="BG78" s="13">
        <f>IFERROR(VLOOKUP($A78,Round56[],5,FALSE), 0)</f>
        <v>0</v>
      </c>
      <c r="BH78" s="13">
        <f>IFERROR(VLOOKUP($A78,Round57[],5,FALSE), 0)</f>
        <v>0</v>
      </c>
      <c r="BI78" s="13">
        <f>IFERROR(VLOOKUP($A78,Round58[],5,FALSE), 0)</f>
        <v>0</v>
      </c>
      <c r="BJ78" s="13">
        <f>IFERROR(VLOOKUP($A78,Round59[],5,FALSE), 0)</f>
        <v>0</v>
      </c>
      <c r="BK78" s="13">
        <f>IFERROR(VLOOKUP($A78,Round60[],5,FALSE), 0)</f>
        <v>0</v>
      </c>
    </row>
    <row r="79" spans="1:63">
      <c r="A79" s="10">
        <v>29610</v>
      </c>
      <c r="B79" s="12" t="s">
        <v>195</v>
      </c>
      <c r="C79" s="11">
        <f xml:space="preserve"> SUM(TotalPoints[[#This Row],[دور 1]:[دور 60]])</f>
        <v>3</v>
      </c>
      <c r="D79" s="13">
        <f>IFERROR(VLOOKUP($A79,Round01[],5,FALSE), 0)</f>
        <v>0</v>
      </c>
      <c r="E79" s="13">
        <f>IFERROR(VLOOKUP($A79,Round02[],5,FALSE), 0)</f>
        <v>0</v>
      </c>
      <c r="F79" s="13">
        <f>IFERROR(VLOOKUP($A79,Round03[],5,FALSE), 0)</f>
        <v>0</v>
      </c>
      <c r="G79" s="13">
        <f>IFERROR(VLOOKUP($A79,Round04[],5,FALSE), 0)</f>
        <v>1</v>
      </c>
      <c r="H79" s="13">
        <f>IFERROR(VLOOKUP($A79,Round05[],5,FALSE), 0)</f>
        <v>2</v>
      </c>
      <c r="I79" s="13">
        <f>IFERROR(VLOOKUP($A79,Round06[],5,FALSE), 0)</f>
        <v>0</v>
      </c>
      <c r="J79" s="13">
        <f>IFERROR(VLOOKUP($A79,Round07[],5,FALSE), 0)</f>
        <v>0</v>
      </c>
      <c r="K79" s="13">
        <f>IFERROR(VLOOKUP($A79,Round08[],5,FALSE), 0)</f>
        <v>0</v>
      </c>
      <c r="L79" s="13">
        <f>IFERROR(VLOOKUP($A79,Round09[],5,FALSE), 0)</f>
        <v>0</v>
      </c>
      <c r="M79" s="13">
        <f>IFERROR(VLOOKUP($A79,Round10[],5,FALSE), 0)</f>
        <v>0</v>
      </c>
      <c r="N79" s="13">
        <f>IFERROR(VLOOKUP($A79,Round11[],5,FALSE), 0)</f>
        <v>0</v>
      </c>
      <c r="O79" s="13">
        <f>IFERROR(VLOOKUP($A79,Round12[],5,FALSE), 0)</f>
        <v>0</v>
      </c>
      <c r="P79" s="13">
        <f>IFERROR(VLOOKUP($A79,Round13[],5,FALSE), 0)</f>
        <v>0</v>
      </c>
      <c r="Q79" s="13">
        <f>IFERROR(VLOOKUP($A79,Round14[],5,FALSE), 0)</f>
        <v>0</v>
      </c>
      <c r="R79" s="13">
        <f>IFERROR(VLOOKUP($A79,Round15[],5,FALSE), 0)</f>
        <v>0</v>
      </c>
      <c r="S79" s="13">
        <f>IFERROR(VLOOKUP($A79,Round16[],5,FALSE), 0)</f>
        <v>0</v>
      </c>
      <c r="T79" s="13">
        <f>IFERROR(VLOOKUP($A79,Round17[],5,FALSE), 0)</f>
        <v>0</v>
      </c>
      <c r="U79" s="13">
        <f>IFERROR(VLOOKUP($A79,Round18[],5,FALSE), 0)</f>
        <v>0</v>
      </c>
      <c r="V79" s="13">
        <f>IFERROR(VLOOKUP($A79,Round19[],5,FALSE), 0)</f>
        <v>0</v>
      </c>
      <c r="W79" s="13">
        <f>IFERROR(VLOOKUP($A79,Round20[],5,FALSE), 0)</f>
        <v>0</v>
      </c>
      <c r="X79" s="13">
        <f>IFERROR(VLOOKUP($A79,Round21[],5,FALSE), 0)</f>
        <v>0</v>
      </c>
      <c r="Y79" s="13">
        <f>IFERROR(VLOOKUP($A79,Round22[],5,FALSE), 0)</f>
        <v>0</v>
      </c>
      <c r="Z79" s="13">
        <f>IFERROR(VLOOKUP($A79,Round23[],5,FALSE), 0)</f>
        <v>0</v>
      </c>
      <c r="AA79" s="13">
        <f>IFERROR(VLOOKUP($A79,Round24[],5,FALSE), 0)</f>
        <v>0</v>
      </c>
      <c r="AB79" s="13">
        <f>IFERROR(VLOOKUP($A79,Round25[],5,FALSE), 0)</f>
        <v>0</v>
      </c>
      <c r="AC79" s="13">
        <f>IFERROR(VLOOKUP($A79,Round26[],5,FALSE), 0)</f>
        <v>0</v>
      </c>
      <c r="AD79" s="13">
        <f>IFERROR(VLOOKUP($A79,Round27[],5,FALSE), 0)</f>
        <v>0</v>
      </c>
      <c r="AE79" s="13">
        <f>IFERROR(VLOOKUP($A79,Round28[],5,FALSE), 0)</f>
        <v>0</v>
      </c>
      <c r="AF79" s="13">
        <f>IFERROR(VLOOKUP($A79,Round29[],5,FALSE), 0)</f>
        <v>0</v>
      </c>
      <c r="AG79" s="13">
        <f>IFERROR(VLOOKUP($A79,Round30[],5,FALSE), 0)</f>
        <v>0</v>
      </c>
      <c r="AH79" s="13">
        <f>IFERROR(VLOOKUP($A79,Round31[],5,FALSE), 0)</f>
        <v>0</v>
      </c>
      <c r="AI79" s="13">
        <f>IFERROR(VLOOKUP($A79,Round32[],5,FALSE), 0)</f>
        <v>0</v>
      </c>
      <c r="AJ79" s="13">
        <f>IFERROR(VLOOKUP($A79,Round33[],5,FALSE), 0)</f>
        <v>0</v>
      </c>
      <c r="AK79" s="13">
        <f>IFERROR(VLOOKUP($A79,Round34[],5,FALSE), 0)</f>
        <v>0</v>
      </c>
      <c r="AL79" s="13">
        <f>IFERROR(VLOOKUP($A79,Round35[],5,FALSE), 0)</f>
        <v>0</v>
      </c>
      <c r="AM79" s="13">
        <f>IFERROR(VLOOKUP($A79,Round36[],5,FALSE), 0)</f>
        <v>0</v>
      </c>
      <c r="AN79" s="13">
        <f>IFERROR(VLOOKUP($A79,Round37[],5,FALSE), 0)</f>
        <v>0</v>
      </c>
      <c r="AO79" s="13">
        <f>IFERROR(VLOOKUP($A79,Round38[],5,FALSE), 0)</f>
        <v>0</v>
      </c>
      <c r="AP79" s="13">
        <f>IFERROR(VLOOKUP($A79,Round39[],5,FALSE), 0)</f>
        <v>0</v>
      </c>
      <c r="AQ79" s="13">
        <f>IFERROR(VLOOKUP($A79,Round40[],5,FALSE), 0)</f>
        <v>0</v>
      </c>
      <c r="AR79" s="13">
        <f>IFERROR(VLOOKUP($A79,Round41[],5,FALSE), 0)</f>
        <v>0</v>
      </c>
      <c r="AS79" s="13">
        <f>IFERROR(VLOOKUP($A79,Round42[],5,FALSE), 0)</f>
        <v>0</v>
      </c>
      <c r="AT79" s="13">
        <f>IFERROR(VLOOKUP($A79,Round43[],5,FALSE), 0)</f>
        <v>0</v>
      </c>
      <c r="AU79" s="13">
        <f>IFERROR(VLOOKUP($A79,Round44[],5,FALSE), 0)</f>
        <v>0</v>
      </c>
      <c r="AV79" s="13">
        <f>IFERROR(VLOOKUP($A79,Round45[],5,FALSE), 0)</f>
        <v>0</v>
      </c>
      <c r="AW79" s="13">
        <f>IFERROR(VLOOKUP($A79,Round46[],5,FALSE), 0)</f>
        <v>0</v>
      </c>
      <c r="AX79" s="13">
        <f>IFERROR(VLOOKUP($A79,Round47[],5,FALSE), 0)</f>
        <v>0</v>
      </c>
      <c r="AY79" s="13">
        <f>IFERROR(VLOOKUP($A79,Round48[],5,FALSE), 0)</f>
        <v>0</v>
      </c>
      <c r="AZ79" s="13">
        <f>IFERROR(VLOOKUP($A79,Round49[],5,FALSE), 0)</f>
        <v>0</v>
      </c>
      <c r="BA79" s="13">
        <f>IFERROR(VLOOKUP($A79,Round50[],5,FALSE), 0)</f>
        <v>0</v>
      </c>
      <c r="BB79" s="13">
        <f>IFERROR(VLOOKUP($A79,Round51[],5,FALSE), 0)</f>
        <v>0</v>
      </c>
      <c r="BC79" s="13">
        <f>IFERROR(VLOOKUP($A79,Round52[],5,FALSE), 0)</f>
        <v>0</v>
      </c>
      <c r="BD79" s="13">
        <f>IFERROR(VLOOKUP($A79,Round53[],5,FALSE), 0)</f>
        <v>0</v>
      </c>
      <c r="BE79" s="13">
        <f>IFERROR(VLOOKUP($A79,Round54[],5,FALSE), 0)</f>
        <v>0</v>
      </c>
      <c r="BF79" s="13">
        <f>IFERROR(VLOOKUP($A79,Round55[],5,FALSE), 0)</f>
        <v>0</v>
      </c>
      <c r="BG79" s="13">
        <f>IFERROR(VLOOKUP($A79,Round56[],5,FALSE), 0)</f>
        <v>0</v>
      </c>
      <c r="BH79" s="13">
        <f>IFERROR(VLOOKUP($A79,Round57[],5,FALSE), 0)</f>
        <v>0</v>
      </c>
      <c r="BI79" s="13">
        <f>IFERROR(VLOOKUP($A79,Round58[],5,FALSE), 0)</f>
        <v>0</v>
      </c>
      <c r="BJ79" s="13">
        <f>IFERROR(VLOOKUP($A79,Round59[],5,FALSE), 0)</f>
        <v>0</v>
      </c>
      <c r="BK79" s="13">
        <f>IFERROR(VLOOKUP($A79,Round60[],5,FALSE), 0)</f>
        <v>0</v>
      </c>
    </row>
    <row r="80" spans="1:63" ht="22.5">
      <c r="A80" s="1">
        <v>29583</v>
      </c>
      <c r="B80" s="5" t="s">
        <v>144</v>
      </c>
      <c r="C80" s="7">
        <f xml:space="preserve"> SUM(TotalPoints[[#This Row],[دور 1]:[دور 60]])</f>
        <v>3</v>
      </c>
      <c r="D80" s="4">
        <f>IFERROR(VLOOKUP($A80,Round01[],5,FALSE), 0)</f>
        <v>2</v>
      </c>
      <c r="E80" s="4">
        <f>IFERROR(VLOOKUP($A80,Round02[],5,FALSE), 0)</f>
        <v>0</v>
      </c>
      <c r="F80" s="4">
        <f>IFERROR(VLOOKUP($A80,Round03[],5,FALSE), 0)</f>
        <v>1</v>
      </c>
      <c r="G80" s="4">
        <f>IFERROR(VLOOKUP($A80,Round04[],5,FALSE), 0)</f>
        <v>0</v>
      </c>
      <c r="H80" s="4">
        <f>IFERROR(VLOOKUP($A80,Round05[],5,FALSE), 0)</f>
        <v>0</v>
      </c>
      <c r="I80" s="4">
        <f>IFERROR(VLOOKUP($A80,Round06[],5,FALSE), 0)</f>
        <v>0</v>
      </c>
      <c r="J80" s="1">
        <f>IFERROR(VLOOKUP($A80,Round07[],5,FALSE), 0)</f>
        <v>0</v>
      </c>
      <c r="K80" s="1">
        <f>IFERROR(VLOOKUP($A80,Round08[],5,FALSE), 0)</f>
        <v>0</v>
      </c>
      <c r="L80" s="1">
        <f>IFERROR(VLOOKUP($A80,Round09[],5,FALSE), 0)</f>
        <v>0</v>
      </c>
      <c r="M80" s="1">
        <f>IFERROR(VLOOKUP($A80,Round10[],5,FALSE), 0)</f>
        <v>0</v>
      </c>
      <c r="N80" s="1">
        <f>IFERROR(VLOOKUP($A80,Round11[],5,FALSE), 0)</f>
        <v>0</v>
      </c>
      <c r="O80" s="1">
        <f>IFERROR(VLOOKUP($A80,Round12[],5,FALSE), 0)</f>
        <v>0</v>
      </c>
      <c r="P80" s="1">
        <f>IFERROR(VLOOKUP($A80,Round13[],5,FALSE), 0)</f>
        <v>0</v>
      </c>
      <c r="Q80" s="1">
        <f>IFERROR(VLOOKUP($A80,Round14[],5,FALSE), 0)</f>
        <v>0</v>
      </c>
      <c r="R80" s="1">
        <f>IFERROR(VLOOKUP($A80,Round15[],5,FALSE), 0)</f>
        <v>0</v>
      </c>
      <c r="S80" s="1">
        <f>IFERROR(VLOOKUP($A80,Round16[],5,FALSE), 0)</f>
        <v>0</v>
      </c>
      <c r="T80" s="1">
        <f>IFERROR(VLOOKUP($A80,Round17[],5,FALSE), 0)</f>
        <v>0</v>
      </c>
      <c r="U80" s="1">
        <f>IFERROR(VLOOKUP($A80,Round18[],5,FALSE), 0)</f>
        <v>0</v>
      </c>
      <c r="V80" s="1">
        <f>IFERROR(VLOOKUP($A80,Round19[],5,FALSE), 0)</f>
        <v>0</v>
      </c>
      <c r="W80" s="1">
        <f>IFERROR(VLOOKUP($A80,Round20[],5,FALSE), 0)</f>
        <v>0</v>
      </c>
      <c r="X80" s="1">
        <f>IFERROR(VLOOKUP($A80,Round21[],5,FALSE), 0)</f>
        <v>0</v>
      </c>
      <c r="Y80" s="1">
        <f>IFERROR(VLOOKUP($A80,Round22[],5,FALSE), 0)</f>
        <v>0</v>
      </c>
      <c r="Z80" s="1">
        <f>IFERROR(VLOOKUP($A80,Round23[],5,FALSE), 0)</f>
        <v>0</v>
      </c>
      <c r="AA80" s="1">
        <f>IFERROR(VLOOKUP($A80,Round24[],5,FALSE), 0)</f>
        <v>0</v>
      </c>
      <c r="AB80" s="1">
        <f>IFERROR(VLOOKUP($A80,Round25[],5,FALSE), 0)</f>
        <v>0</v>
      </c>
      <c r="AC80" s="1">
        <f>IFERROR(VLOOKUP($A80,Round26[],5,FALSE), 0)</f>
        <v>0</v>
      </c>
      <c r="AD80" s="1">
        <f>IFERROR(VLOOKUP($A80,Round27[],5,FALSE), 0)</f>
        <v>0</v>
      </c>
      <c r="AE80" s="1">
        <f>IFERROR(VLOOKUP($A80,Round28[],5,FALSE), 0)</f>
        <v>0</v>
      </c>
      <c r="AF80" s="1">
        <f>IFERROR(VLOOKUP($A80,Round29[],5,FALSE), 0)</f>
        <v>0</v>
      </c>
      <c r="AG80" s="1">
        <f>IFERROR(VLOOKUP($A80,Round30[],5,FALSE), 0)</f>
        <v>0</v>
      </c>
      <c r="AH80" s="1">
        <f>IFERROR(VLOOKUP($A80,Round31[],5,FALSE), 0)</f>
        <v>0</v>
      </c>
      <c r="AI80" s="1">
        <f>IFERROR(VLOOKUP($A80,Round32[],5,FALSE), 0)</f>
        <v>0</v>
      </c>
      <c r="AJ80" s="1">
        <f>IFERROR(VLOOKUP($A80,Round33[],5,FALSE), 0)</f>
        <v>0</v>
      </c>
      <c r="AK80" s="1">
        <f>IFERROR(VLOOKUP($A80,Round34[],5,FALSE), 0)</f>
        <v>0</v>
      </c>
      <c r="AL80" s="1">
        <f>IFERROR(VLOOKUP($A80,Round35[],5,FALSE), 0)</f>
        <v>0</v>
      </c>
      <c r="AM80" s="1">
        <f>IFERROR(VLOOKUP($A80,Round36[],5,FALSE), 0)</f>
        <v>0</v>
      </c>
      <c r="AN80" s="1">
        <f>IFERROR(VLOOKUP($A80,Round37[],5,FALSE), 0)</f>
        <v>0</v>
      </c>
      <c r="AO80" s="1">
        <f>IFERROR(VLOOKUP($A80,Round38[],5,FALSE), 0)</f>
        <v>0</v>
      </c>
      <c r="AP80" s="1">
        <f>IFERROR(VLOOKUP($A80,Round39[],5,FALSE), 0)</f>
        <v>0</v>
      </c>
      <c r="AQ80" s="1">
        <f>IFERROR(VLOOKUP($A80,Round40[],5,FALSE), 0)</f>
        <v>0</v>
      </c>
      <c r="AR80" s="1">
        <f>IFERROR(VLOOKUP($A80,Round41[],5,FALSE), 0)</f>
        <v>0</v>
      </c>
      <c r="AS80" s="1">
        <f>IFERROR(VLOOKUP($A80,Round42[],5,FALSE), 0)</f>
        <v>0</v>
      </c>
      <c r="AT80" s="1">
        <f>IFERROR(VLOOKUP($A80,Round43[],5,FALSE), 0)</f>
        <v>0</v>
      </c>
      <c r="AU80" s="1">
        <f>IFERROR(VLOOKUP($A80,Round44[],5,FALSE), 0)</f>
        <v>0</v>
      </c>
      <c r="AV80" s="1">
        <f>IFERROR(VLOOKUP($A80,Round45[],5,FALSE), 0)</f>
        <v>0</v>
      </c>
      <c r="AW80" s="1">
        <f>IFERROR(VLOOKUP($A80,Round46[],5,FALSE), 0)</f>
        <v>0</v>
      </c>
      <c r="AX80" s="1">
        <f>IFERROR(VLOOKUP($A80,Round47[],5,FALSE), 0)</f>
        <v>0</v>
      </c>
      <c r="AY80" s="1">
        <f>IFERROR(VLOOKUP($A80,Round48[],5,FALSE), 0)</f>
        <v>0</v>
      </c>
      <c r="AZ80" s="1">
        <f>IFERROR(VLOOKUP($A80,Round49[],5,FALSE), 0)</f>
        <v>0</v>
      </c>
      <c r="BA80" s="1">
        <f>IFERROR(VLOOKUP($A80,Round50[],5,FALSE), 0)</f>
        <v>0</v>
      </c>
      <c r="BB80" s="1">
        <f>IFERROR(VLOOKUP($A80,Round51[],5,FALSE), 0)</f>
        <v>0</v>
      </c>
      <c r="BC80" s="1">
        <f>IFERROR(VLOOKUP($A80,Round52[],5,FALSE), 0)</f>
        <v>0</v>
      </c>
      <c r="BD80" s="1">
        <f>IFERROR(VLOOKUP($A80,Round53[],5,FALSE), 0)</f>
        <v>0</v>
      </c>
      <c r="BE80" s="1">
        <f>IFERROR(VLOOKUP($A80,Round54[],5,FALSE), 0)</f>
        <v>0</v>
      </c>
      <c r="BF80" s="1">
        <f>IFERROR(VLOOKUP($A80,Round55[],5,FALSE), 0)</f>
        <v>0</v>
      </c>
      <c r="BG80" s="1">
        <f>IFERROR(VLOOKUP($A80,Round56[],5,FALSE), 0)</f>
        <v>0</v>
      </c>
      <c r="BH80" s="1">
        <f>IFERROR(VLOOKUP($A80,Round57[],5,FALSE), 0)</f>
        <v>0</v>
      </c>
      <c r="BI80" s="1">
        <f>IFERROR(VLOOKUP($A80,Round58[],5,FALSE), 0)</f>
        <v>0</v>
      </c>
      <c r="BJ80" s="1">
        <f>IFERROR(VLOOKUP($A80,Round59[],5,FALSE), 0)</f>
        <v>0</v>
      </c>
      <c r="BK80" s="1">
        <f>IFERROR(VLOOKUP($A80,Round60[],5,FALSE), 0)</f>
        <v>0</v>
      </c>
    </row>
    <row r="81" spans="1:63" ht="22.5">
      <c r="A81" s="1">
        <v>29558</v>
      </c>
      <c r="B81" s="5" t="s">
        <v>89</v>
      </c>
      <c r="C81" s="7">
        <f xml:space="preserve"> SUM(TotalPoints[[#This Row],[دور 1]:[دور 60]])</f>
        <v>3</v>
      </c>
      <c r="D81" s="4">
        <f>IFERROR(VLOOKUP($A81,Round01[],5,FALSE), 0)</f>
        <v>3</v>
      </c>
      <c r="E81" s="4">
        <f>IFERROR(VLOOKUP($A81,Round02[],5,FALSE), 0)</f>
        <v>0</v>
      </c>
      <c r="F81" s="4">
        <f>IFERROR(VLOOKUP($A81,Round03[],5,FALSE), 0)</f>
        <v>0</v>
      </c>
      <c r="G81" s="4">
        <f>IFERROR(VLOOKUP($A81,Round04[],5,FALSE), 0)</f>
        <v>0</v>
      </c>
      <c r="H81" s="4">
        <f>IFERROR(VLOOKUP($A81,Round05[],5,FALSE), 0)</f>
        <v>0</v>
      </c>
      <c r="I81" s="4">
        <f>IFERROR(VLOOKUP($A81,Round06[],5,FALSE), 0)</f>
        <v>0</v>
      </c>
      <c r="J81" s="4">
        <f>IFERROR(VLOOKUP($A81,Round07[],5,FALSE), 0)</f>
        <v>0</v>
      </c>
      <c r="K81" s="4">
        <f>IFERROR(VLOOKUP($A81,Round08[],5,FALSE), 0)</f>
        <v>0</v>
      </c>
      <c r="L81" s="4">
        <f>IFERROR(VLOOKUP($A81,Round09[],5,FALSE), 0)</f>
        <v>0</v>
      </c>
      <c r="M81" s="4">
        <f>IFERROR(VLOOKUP($A81,Round10[],5,FALSE), 0)</f>
        <v>0</v>
      </c>
      <c r="N81" s="4">
        <f>IFERROR(VLOOKUP($A81,Round11[],5,FALSE), 0)</f>
        <v>0</v>
      </c>
      <c r="O81" s="4">
        <f>IFERROR(VLOOKUP($A81,Round12[],5,FALSE), 0)</f>
        <v>0</v>
      </c>
      <c r="P81" s="4">
        <f>IFERROR(VLOOKUP($A81,Round13[],5,FALSE), 0)</f>
        <v>0</v>
      </c>
      <c r="Q81" s="4">
        <f>IFERROR(VLOOKUP($A81,Round14[],5,FALSE), 0)</f>
        <v>0</v>
      </c>
      <c r="R81" s="4">
        <f>IFERROR(VLOOKUP($A81,Round15[],5,FALSE), 0)</f>
        <v>0</v>
      </c>
      <c r="S81" s="4">
        <f>IFERROR(VLOOKUP($A81,Round16[],5,FALSE), 0)</f>
        <v>0</v>
      </c>
      <c r="T81" s="4">
        <f>IFERROR(VLOOKUP($A81,Round17[],5,FALSE), 0)</f>
        <v>0</v>
      </c>
      <c r="U81" s="4">
        <f>IFERROR(VLOOKUP($A81,Round18[],5,FALSE), 0)</f>
        <v>0</v>
      </c>
      <c r="V81" s="4">
        <f>IFERROR(VLOOKUP($A81,Round19[],5,FALSE), 0)</f>
        <v>0</v>
      </c>
      <c r="W81" s="4">
        <f>IFERROR(VLOOKUP($A81,Round20[],5,FALSE), 0)</f>
        <v>0</v>
      </c>
      <c r="X81" s="4">
        <f>IFERROR(VLOOKUP($A81,Round21[],5,FALSE), 0)</f>
        <v>0</v>
      </c>
      <c r="Y81" s="4">
        <f>IFERROR(VLOOKUP($A81,Round22[],5,FALSE), 0)</f>
        <v>0</v>
      </c>
      <c r="Z81" s="4">
        <f>IFERROR(VLOOKUP($A81,Round23[],5,FALSE), 0)</f>
        <v>0</v>
      </c>
      <c r="AA81" s="4">
        <f>IFERROR(VLOOKUP($A81,Round24[],5,FALSE), 0)</f>
        <v>0</v>
      </c>
      <c r="AB81" s="4">
        <f>IFERROR(VLOOKUP($A81,Round25[],5,FALSE), 0)</f>
        <v>0</v>
      </c>
      <c r="AC81" s="4">
        <f>IFERROR(VLOOKUP($A81,Round26[],5,FALSE), 0)</f>
        <v>0</v>
      </c>
      <c r="AD81" s="4">
        <f>IFERROR(VLOOKUP($A81,Round27[],5,FALSE), 0)</f>
        <v>0</v>
      </c>
      <c r="AE81" s="4">
        <f>IFERROR(VLOOKUP($A81,Round28[],5,FALSE), 0)</f>
        <v>0</v>
      </c>
      <c r="AF81" s="4">
        <f>IFERROR(VLOOKUP($A81,Round29[],5,FALSE), 0)</f>
        <v>0</v>
      </c>
      <c r="AG81" s="4">
        <f>IFERROR(VLOOKUP($A81,Round30[],5,FALSE), 0)</f>
        <v>0</v>
      </c>
      <c r="AH81" s="4">
        <f>IFERROR(VLOOKUP($A81,Round31[],5,FALSE), 0)</f>
        <v>0</v>
      </c>
      <c r="AI81" s="4">
        <f>IFERROR(VLOOKUP($A81,Round32[],5,FALSE), 0)</f>
        <v>0</v>
      </c>
      <c r="AJ81" s="4">
        <f>IFERROR(VLOOKUP($A81,Round33[],5,FALSE), 0)</f>
        <v>0</v>
      </c>
      <c r="AK81" s="4">
        <f>IFERROR(VLOOKUP($A81,Round34[],5,FALSE), 0)</f>
        <v>0</v>
      </c>
      <c r="AL81" s="4">
        <f>IFERROR(VLOOKUP($A81,Round35[],5,FALSE), 0)</f>
        <v>0</v>
      </c>
      <c r="AM81" s="4">
        <f>IFERROR(VLOOKUP($A81,Round36[],5,FALSE), 0)</f>
        <v>0</v>
      </c>
      <c r="AN81" s="4">
        <f>IFERROR(VLOOKUP($A81,Round37[],5,FALSE), 0)</f>
        <v>0</v>
      </c>
      <c r="AO81" s="4">
        <f>IFERROR(VLOOKUP($A81,Round38[],5,FALSE), 0)</f>
        <v>0</v>
      </c>
      <c r="AP81" s="4">
        <f>IFERROR(VLOOKUP($A81,Round39[],5,FALSE), 0)</f>
        <v>0</v>
      </c>
      <c r="AQ81" s="4">
        <f>IFERROR(VLOOKUP($A81,Round40[],5,FALSE), 0)</f>
        <v>0</v>
      </c>
      <c r="AR81" s="4">
        <f>IFERROR(VLOOKUP($A81,Round41[],5,FALSE), 0)</f>
        <v>0</v>
      </c>
      <c r="AS81" s="4">
        <f>IFERROR(VLOOKUP($A81,Round42[],5,FALSE), 0)</f>
        <v>0</v>
      </c>
      <c r="AT81" s="4">
        <f>IFERROR(VLOOKUP($A81,Round43[],5,FALSE), 0)</f>
        <v>0</v>
      </c>
      <c r="AU81" s="4">
        <f>IFERROR(VLOOKUP($A81,Round44[],5,FALSE), 0)</f>
        <v>0</v>
      </c>
      <c r="AV81" s="4">
        <f>IFERROR(VLOOKUP($A81,Round45[],5,FALSE), 0)</f>
        <v>0</v>
      </c>
      <c r="AW81" s="4">
        <f>IFERROR(VLOOKUP($A81,Round46[],5,FALSE), 0)</f>
        <v>0</v>
      </c>
      <c r="AX81" s="4">
        <f>IFERROR(VLOOKUP($A81,Round47[],5,FALSE), 0)</f>
        <v>0</v>
      </c>
      <c r="AY81" s="4">
        <f>IFERROR(VLOOKUP($A81,Round48[],5,FALSE), 0)</f>
        <v>0</v>
      </c>
      <c r="AZ81" s="4">
        <f>IFERROR(VLOOKUP($A81,Round49[],5,FALSE), 0)</f>
        <v>0</v>
      </c>
      <c r="BA81" s="4">
        <f>IFERROR(VLOOKUP($A81,Round50[],5,FALSE), 0)</f>
        <v>0</v>
      </c>
      <c r="BB81" s="4">
        <f>IFERROR(VLOOKUP($A81,Round51[],5,FALSE), 0)</f>
        <v>0</v>
      </c>
      <c r="BC81" s="4">
        <f>IFERROR(VLOOKUP($A81,Round52[],5,FALSE), 0)</f>
        <v>0</v>
      </c>
      <c r="BD81" s="4">
        <f>IFERROR(VLOOKUP($A81,Round53[],5,FALSE), 0)</f>
        <v>0</v>
      </c>
      <c r="BE81" s="4">
        <f>IFERROR(VLOOKUP($A81,Round54[],5,FALSE), 0)</f>
        <v>0</v>
      </c>
      <c r="BF81" s="4">
        <f>IFERROR(VLOOKUP($A81,Round55[],5,FALSE), 0)</f>
        <v>0</v>
      </c>
      <c r="BG81" s="4">
        <f>IFERROR(VLOOKUP($A81,Round56[],5,FALSE), 0)</f>
        <v>0</v>
      </c>
      <c r="BH81" s="4">
        <f>IFERROR(VLOOKUP($A81,Round57[],5,FALSE), 0)</f>
        <v>0</v>
      </c>
      <c r="BI81" s="4">
        <f>IFERROR(VLOOKUP($A81,Round58[],5,FALSE), 0)</f>
        <v>0</v>
      </c>
      <c r="BJ81" s="4">
        <f>IFERROR(VLOOKUP($A81,Round59[],5,FALSE), 0)</f>
        <v>0</v>
      </c>
      <c r="BK81" s="4">
        <f>IFERROR(VLOOKUP($A81,Round60[],5,FALSE), 0)</f>
        <v>0</v>
      </c>
    </row>
    <row r="82" spans="1:63" ht="22.5">
      <c r="A82" s="1">
        <v>29481</v>
      </c>
      <c r="B82" s="5" t="s">
        <v>80</v>
      </c>
      <c r="C82" s="7">
        <f xml:space="preserve"> SUM(TotalPoints[[#This Row],[دور 1]:[دور 60]])</f>
        <v>3</v>
      </c>
      <c r="D82" s="4">
        <f>IFERROR(VLOOKUP($A82,Round01[],5,FALSE), 0)</f>
        <v>3</v>
      </c>
      <c r="E82" s="4">
        <f>IFERROR(VLOOKUP($A82,Round02[],5,FALSE), 0)</f>
        <v>0</v>
      </c>
      <c r="F82" s="4">
        <f>IFERROR(VLOOKUP($A82,Round03[],5,FALSE), 0)</f>
        <v>0</v>
      </c>
      <c r="G82" s="4">
        <f>IFERROR(VLOOKUP($A82,Round04[],5,FALSE), 0)</f>
        <v>0</v>
      </c>
      <c r="H82" s="4">
        <f>IFERROR(VLOOKUP($A82,Round05[],5,FALSE), 0)</f>
        <v>0</v>
      </c>
      <c r="I82" s="4">
        <f>IFERROR(VLOOKUP($A82,Round06[],5,FALSE), 0)</f>
        <v>0</v>
      </c>
      <c r="J82" s="4">
        <f>IFERROR(VLOOKUP($A82,Round07[],5,FALSE), 0)</f>
        <v>0</v>
      </c>
      <c r="K82" s="4">
        <f>IFERROR(VLOOKUP($A82,Round08[],5,FALSE), 0)</f>
        <v>0</v>
      </c>
      <c r="L82" s="4">
        <f>IFERROR(VLOOKUP($A82,Round09[],5,FALSE), 0)</f>
        <v>0</v>
      </c>
      <c r="M82" s="4">
        <f>IFERROR(VLOOKUP($A82,Round10[],5,FALSE), 0)</f>
        <v>0</v>
      </c>
      <c r="N82" s="4">
        <f>IFERROR(VLOOKUP($A82,Round11[],5,FALSE), 0)</f>
        <v>0</v>
      </c>
      <c r="O82" s="4">
        <f>IFERROR(VLOOKUP($A82,Round12[],5,FALSE), 0)</f>
        <v>0</v>
      </c>
      <c r="P82" s="4">
        <f>IFERROR(VLOOKUP($A82,Round13[],5,FALSE), 0)</f>
        <v>0</v>
      </c>
      <c r="Q82" s="4">
        <f>IFERROR(VLOOKUP($A82,Round14[],5,FALSE), 0)</f>
        <v>0</v>
      </c>
      <c r="R82" s="4">
        <f>IFERROR(VLOOKUP($A82,Round15[],5,FALSE), 0)</f>
        <v>0</v>
      </c>
      <c r="S82" s="4">
        <f>IFERROR(VLOOKUP($A82,Round16[],5,FALSE), 0)</f>
        <v>0</v>
      </c>
      <c r="T82" s="4">
        <f>IFERROR(VLOOKUP($A82,Round17[],5,FALSE), 0)</f>
        <v>0</v>
      </c>
      <c r="U82" s="4">
        <f>IFERROR(VLOOKUP($A82,Round18[],5,FALSE), 0)</f>
        <v>0</v>
      </c>
      <c r="V82" s="4">
        <f>IFERROR(VLOOKUP($A82,Round19[],5,FALSE), 0)</f>
        <v>0</v>
      </c>
      <c r="W82" s="4">
        <f>IFERROR(VLOOKUP($A82,Round20[],5,FALSE), 0)</f>
        <v>0</v>
      </c>
      <c r="X82" s="4">
        <f>IFERROR(VLOOKUP($A82,Round21[],5,FALSE), 0)</f>
        <v>0</v>
      </c>
      <c r="Y82" s="4">
        <f>IFERROR(VLOOKUP($A82,Round22[],5,FALSE), 0)</f>
        <v>0</v>
      </c>
      <c r="Z82" s="4">
        <f>IFERROR(VLOOKUP($A82,Round23[],5,FALSE), 0)</f>
        <v>0</v>
      </c>
      <c r="AA82" s="4">
        <f>IFERROR(VLOOKUP($A82,Round24[],5,FALSE), 0)</f>
        <v>0</v>
      </c>
      <c r="AB82" s="4">
        <f>IFERROR(VLOOKUP($A82,Round25[],5,FALSE), 0)</f>
        <v>0</v>
      </c>
      <c r="AC82" s="4">
        <f>IFERROR(VLOOKUP($A82,Round26[],5,FALSE), 0)</f>
        <v>0</v>
      </c>
      <c r="AD82" s="4">
        <f>IFERROR(VLOOKUP($A82,Round27[],5,FALSE), 0)</f>
        <v>0</v>
      </c>
      <c r="AE82" s="4">
        <f>IFERROR(VLOOKUP($A82,Round28[],5,FALSE), 0)</f>
        <v>0</v>
      </c>
      <c r="AF82" s="4">
        <f>IFERROR(VLOOKUP($A82,Round29[],5,FALSE), 0)</f>
        <v>0</v>
      </c>
      <c r="AG82" s="4">
        <f>IFERROR(VLOOKUP($A82,Round30[],5,FALSE), 0)</f>
        <v>0</v>
      </c>
      <c r="AH82" s="4">
        <f>IFERROR(VLOOKUP($A82,Round31[],5,FALSE), 0)</f>
        <v>0</v>
      </c>
      <c r="AI82" s="4">
        <f>IFERROR(VLOOKUP($A82,Round32[],5,FALSE), 0)</f>
        <v>0</v>
      </c>
      <c r="AJ82" s="4">
        <f>IFERROR(VLOOKUP($A82,Round33[],5,FALSE), 0)</f>
        <v>0</v>
      </c>
      <c r="AK82" s="4">
        <f>IFERROR(VLOOKUP($A82,Round34[],5,FALSE), 0)</f>
        <v>0</v>
      </c>
      <c r="AL82" s="4">
        <f>IFERROR(VLOOKUP($A82,Round35[],5,FALSE), 0)</f>
        <v>0</v>
      </c>
      <c r="AM82" s="4">
        <f>IFERROR(VLOOKUP($A82,Round36[],5,FALSE), 0)</f>
        <v>0</v>
      </c>
      <c r="AN82" s="4">
        <f>IFERROR(VLOOKUP($A82,Round37[],5,FALSE), 0)</f>
        <v>0</v>
      </c>
      <c r="AO82" s="4">
        <f>IFERROR(VLOOKUP($A82,Round38[],5,FALSE), 0)</f>
        <v>0</v>
      </c>
      <c r="AP82" s="4">
        <f>IFERROR(VLOOKUP($A82,Round39[],5,FALSE), 0)</f>
        <v>0</v>
      </c>
      <c r="AQ82" s="4">
        <f>IFERROR(VLOOKUP($A82,Round40[],5,FALSE), 0)</f>
        <v>0</v>
      </c>
      <c r="AR82" s="4">
        <f>IFERROR(VLOOKUP($A82,Round41[],5,FALSE), 0)</f>
        <v>0</v>
      </c>
      <c r="AS82" s="4">
        <f>IFERROR(VLOOKUP($A82,Round42[],5,FALSE), 0)</f>
        <v>0</v>
      </c>
      <c r="AT82" s="4">
        <f>IFERROR(VLOOKUP($A82,Round43[],5,FALSE), 0)</f>
        <v>0</v>
      </c>
      <c r="AU82" s="4">
        <f>IFERROR(VLOOKUP($A82,Round44[],5,FALSE), 0)</f>
        <v>0</v>
      </c>
      <c r="AV82" s="4">
        <f>IFERROR(VLOOKUP($A82,Round45[],5,FALSE), 0)</f>
        <v>0</v>
      </c>
      <c r="AW82" s="4">
        <f>IFERROR(VLOOKUP($A82,Round46[],5,FALSE), 0)</f>
        <v>0</v>
      </c>
      <c r="AX82" s="4">
        <f>IFERROR(VLOOKUP($A82,Round47[],5,FALSE), 0)</f>
        <v>0</v>
      </c>
      <c r="AY82" s="4">
        <f>IFERROR(VLOOKUP($A82,Round48[],5,FALSE), 0)</f>
        <v>0</v>
      </c>
      <c r="AZ82" s="4">
        <f>IFERROR(VLOOKUP($A82,Round49[],5,FALSE), 0)</f>
        <v>0</v>
      </c>
      <c r="BA82" s="4">
        <f>IFERROR(VLOOKUP($A82,Round50[],5,FALSE), 0)</f>
        <v>0</v>
      </c>
      <c r="BB82" s="4">
        <f>IFERROR(VLOOKUP($A82,Round51[],5,FALSE), 0)</f>
        <v>0</v>
      </c>
      <c r="BC82" s="4">
        <f>IFERROR(VLOOKUP($A82,Round52[],5,FALSE), 0)</f>
        <v>0</v>
      </c>
      <c r="BD82" s="4">
        <f>IFERROR(VLOOKUP($A82,Round53[],5,FALSE), 0)</f>
        <v>0</v>
      </c>
      <c r="BE82" s="4">
        <f>IFERROR(VLOOKUP($A82,Round54[],5,FALSE), 0)</f>
        <v>0</v>
      </c>
      <c r="BF82" s="4">
        <f>IFERROR(VLOOKUP($A82,Round55[],5,FALSE), 0)</f>
        <v>0</v>
      </c>
      <c r="BG82" s="4">
        <f>IFERROR(VLOOKUP($A82,Round56[],5,FALSE), 0)</f>
        <v>0</v>
      </c>
      <c r="BH82" s="4">
        <f>IFERROR(VLOOKUP($A82,Round57[],5,FALSE), 0)</f>
        <v>0</v>
      </c>
      <c r="BI82" s="4">
        <f>IFERROR(VLOOKUP($A82,Round58[],5,FALSE), 0)</f>
        <v>0</v>
      </c>
      <c r="BJ82" s="4">
        <f>IFERROR(VLOOKUP($A82,Round59[],5,FALSE), 0)</f>
        <v>0</v>
      </c>
      <c r="BK82" s="4">
        <f>IFERROR(VLOOKUP($A82,Round60[],5,FALSE), 0)</f>
        <v>0</v>
      </c>
    </row>
    <row r="83" spans="1:63" ht="22.5">
      <c r="A83" s="1">
        <v>29226</v>
      </c>
      <c r="B83" s="5" t="s">
        <v>78</v>
      </c>
      <c r="C83" s="7">
        <f xml:space="preserve"> SUM(TotalPoints[[#This Row],[دور 1]:[دور 60]])</f>
        <v>3</v>
      </c>
      <c r="D83" s="4">
        <f>IFERROR(VLOOKUP($A83,Round01[],5,FALSE), 0)</f>
        <v>3</v>
      </c>
      <c r="E83" s="4">
        <f>IFERROR(VLOOKUP($A83,Round02[],5,FALSE), 0)</f>
        <v>0</v>
      </c>
      <c r="F83" s="4">
        <f>IFERROR(VLOOKUP($A83,Round03[],5,FALSE), 0)</f>
        <v>0</v>
      </c>
      <c r="G83" s="4">
        <f>IFERROR(VLOOKUP($A83,Round04[],5,FALSE), 0)</f>
        <v>0</v>
      </c>
      <c r="H83" s="4">
        <f>IFERROR(VLOOKUP($A83,Round05[],5,FALSE), 0)</f>
        <v>0</v>
      </c>
      <c r="I83" s="4">
        <f>IFERROR(VLOOKUP($A83,Round06[],5,FALSE), 0)</f>
        <v>0</v>
      </c>
      <c r="J83" s="4">
        <f>IFERROR(VLOOKUP($A83,Round07[],5,FALSE), 0)</f>
        <v>0</v>
      </c>
      <c r="K83" s="4">
        <f>IFERROR(VLOOKUP($A83,Round08[],5,FALSE), 0)</f>
        <v>0</v>
      </c>
      <c r="L83" s="4">
        <f>IFERROR(VLOOKUP($A83,Round09[],5,FALSE), 0)</f>
        <v>0</v>
      </c>
      <c r="M83" s="4">
        <f>IFERROR(VLOOKUP($A83,Round10[],5,FALSE), 0)</f>
        <v>0</v>
      </c>
      <c r="N83" s="4">
        <f>IFERROR(VLOOKUP($A83,Round11[],5,FALSE), 0)</f>
        <v>0</v>
      </c>
      <c r="O83" s="4">
        <f>IFERROR(VLOOKUP($A83,Round12[],5,FALSE), 0)</f>
        <v>0</v>
      </c>
      <c r="P83" s="4">
        <f>IFERROR(VLOOKUP($A83,Round13[],5,FALSE), 0)</f>
        <v>0</v>
      </c>
      <c r="Q83" s="4">
        <f>IFERROR(VLOOKUP($A83,Round14[],5,FALSE), 0)</f>
        <v>0</v>
      </c>
      <c r="R83" s="4">
        <f>IFERROR(VLOOKUP($A83,Round15[],5,FALSE), 0)</f>
        <v>0</v>
      </c>
      <c r="S83" s="4">
        <f>IFERROR(VLOOKUP($A83,Round16[],5,FALSE), 0)</f>
        <v>0</v>
      </c>
      <c r="T83" s="4">
        <f>IFERROR(VLOOKUP($A83,Round17[],5,FALSE), 0)</f>
        <v>0</v>
      </c>
      <c r="U83" s="4">
        <f>IFERROR(VLOOKUP($A83,Round18[],5,FALSE), 0)</f>
        <v>0</v>
      </c>
      <c r="V83" s="4">
        <f>IFERROR(VLOOKUP($A83,Round19[],5,FALSE), 0)</f>
        <v>0</v>
      </c>
      <c r="W83" s="4">
        <f>IFERROR(VLOOKUP($A83,Round20[],5,FALSE), 0)</f>
        <v>0</v>
      </c>
      <c r="X83" s="4">
        <f>IFERROR(VLOOKUP($A83,Round21[],5,FALSE), 0)</f>
        <v>0</v>
      </c>
      <c r="Y83" s="4">
        <f>IFERROR(VLOOKUP($A83,Round22[],5,FALSE), 0)</f>
        <v>0</v>
      </c>
      <c r="Z83" s="4">
        <f>IFERROR(VLOOKUP($A83,Round23[],5,FALSE), 0)</f>
        <v>0</v>
      </c>
      <c r="AA83" s="4">
        <f>IFERROR(VLOOKUP($A83,Round24[],5,FALSE), 0)</f>
        <v>0</v>
      </c>
      <c r="AB83" s="4">
        <f>IFERROR(VLOOKUP($A83,Round25[],5,FALSE), 0)</f>
        <v>0</v>
      </c>
      <c r="AC83" s="4">
        <f>IFERROR(VLOOKUP($A83,Round26[],5,FALSE), 0)</f>
        <v>0</v>
      </c>
      <c r="AD83" s="4">
        <f>IFERROR(VLOOKUP($A83,Round27[],5,FALSE), 0)</f>
        <v>0</v>
      </c>
      <c r="AE83" s="4">
        <f>IFERROR(VLOOKUP($A83,Round28[],5,FALSE), 0)</f>
        <v>0</v>
      </c>
      <c r="AF83" s="4">
        <f>IFERROR(VLOOKUP($A83,Round29[],5,FALSE), 0)</f>
        <v>0</v>
      </c>
      <c r="AG83" s="4">
        <f>IFERROR(VLOOKUP($A83,Round30[],5,FALSE), 0)</f>
        <v>0</v>
      </c>
      <c r="AH83" s="4">
        <f>IFERROR(VLOOKUP($A83,Round31[],5,FALSE), 0)</f>
        <v>0</v>
      </c>
      <c r="AI83" s="4">
        <f>IFERROR(VLOOKUP($A83,Round32[],5,FALSE), 0)</f>
        <v>0</v>
      </c>
      <c r="AJ83" s="4">
        <f>IFERROR(VLOOKUP($A83,Round33[],5,FALSE), 0)</f>
        <v>0</v>
      </c>
      <c r="AK83" s="4">
        <f>IFERROR(VLOOKUP($A83,Round34[],5,FALSE), 0)</f>
        <v>0</v>
      </c>
      <c r="AL83" s="4">
        <f>IFERROR(VLOOKUP($A83,Round35[],5,FALSE), 0)</f>
        <v>0</v>
      </c>
      <c r="AM83" s="4">
        <f>IFERROR(VLOOKUP($A83,Round36[],5,FALSE), 0)</f>
        <v>0</v>
      </c>
      <c r="AN83" s="4">
        <f>IFERROR(VLOOKUP($A83,Round37[],5,FALSE), 0)</f>
        <v>0</v>
      </c>
      <c r="AO83" s="4">
        <f>IFERROR(VLOOKUP($A83,Round38[],5,FALSE), 0)</f>
        <v>0</v>
      </c>
      <c r="AP83" s="4">
        <f>IFERROR(VLOOKUP($A83,Round39[],5,FALSE), 0)</f>
        <v>0</v>
      </c>
      <c r="AQ83" s="4">
        <f>IFERROR(VLOOKUP($A83,Round40[],5,FALSE), 0)</f>
        <v>0</v>
      </c>
      <c r="AR83" s="4">
        <f>IFERROR(VLOOKUP($A83,Round41[],5,FALSE), 0)</f>
        <v>0</v>
      </c>
      <c r="AS83" s="4">
        <f>IFERROR(VLOOKUP($A83,Round42[],5,FALSE), 0)</f>
        <v>0</v>
      </c>
      <c r="AT83" s="4">
        <f>IFERROR(VLOOKUP($A83,Round43[],5,FALSE), 0)</f>
        <v>0</v>
      </c>
      <c r="AU83" s="4">
        <f>IFERROR(VLOOKUP($A83,Round44[],5,FALSE), 0)</f>
        <v>0</v>
      </c>
      <c r="AV83" s="4">
        <f>IFERROR(VLOOKUP($A83,Round45[],5,FALSE), 0)</f>
        <v>0</v>
      </c>
      <c r="AW83" s="4">
        <f>IFERROR(VLOOKUP($A83,Round46[],5,FALSE), 0)</f>
        <v>0</v>
      </c>
      <c r="AX83" s="4">
        <f>IFERROR(VLOOKUP($A83,Round47[],5,FALSE), 0)</f>
        <v>0</v>
      </c>
      <c r="AY83" s="4">
        <f>IFERROR(VLOOKUP($A83,Round48[],5,FALSE), 0)</f>
        <v>0</v>
      </c>
      <c r="AZ83" s="4">
        <f>IFERROR(VLOOKUP($A83,Round49[],5,FALSE), 0)</f>
        <v>0</v>
      </c>
      <c r="BA83" s="4">
        <f>IFERROR(VLOOKUP($A83,Round50[],5,FALSE), 0)</f>
        <v>0</v>
      </c>
      <c r="BB83" s="4">
        <f>IFERROR(VLOOKUP($A83,Round51[],5,FALSE), 0)</f>
        <v>0</v>
      </c>
      <c r="BC83" s="4">
        <f>IFERROR(VLOOKUP($A83,Round52[],5,FALSE), 0)</f>
        <v>0</v>
      </c>
      <c r="BD83" s="4">
        <f>IFERROR(VLOOKUP($A83,Round53[],5,FALSE), 0)</f>
        <v>0</v>
      </c>
      <c r="BE83" s="4">
        <f>IFERROR(VLOOKUP($A83,Round54[],5,FALSE), 0)</f>
        <v>0</v>
      </c>
      <c r="BF83" s="4">
        <f>IFERROR(VLOOKUP($A83,Round55[],5,FALSE), 0)</f>
        <v>0</v>
      </c>
      <c r="BG83" s="4">
        <f>IFERROR(VLOOKUP($A83,Round56[],5,FALSE), 0)</f>
        <v>0</v>
      </c>
      <c r="BH83" s="4">
        <f>IFERROR(VLOOKUP($A83,Round57[],5,FALSE), 0)</f>
        <v>0</v>
      </c>
      <c r="BI83" s="4">
        <f>IFERROR(VLOOKUP($A83,Round58[],5,FALSE), 0)</f>
        <v>0</v>
      </c>
      <c r="BJ83" s="4">
        <f>IFERROR(VLOOKUP($A83,Round59[],5,FALSE), 0)</f>
        <v>0</v>
      </c>
      <c r="BK83" s="4">
        <f>IFERROR(VLOOKUP($A83,Round60[],5,FALSE), 0)</f>
        <v>0</v>
      </c>
    </row>
    <row r="84" spans="1:63" ht="22.5">
      <c r="A84" s="1">
        <v>29067</v>
      </c>
      <c r="B84" s="5" t="s">
        <v>71</v>
      </c>
      <c r="C84" s="7">
        <f xml:space="preserve"> SUM(TotalPoints[[#This Row],[دور 1]:[دور 60]])</f>
        <v>3</v>
      </c>
      <c r="D84" s="4">
        <f>IFERROR(VLOOKUP($A84,Round01[],5,FALSE), 0)</f>
        <v>3</v>
      </c>
      <c r="E84" s="4">
        <f>IFERROR(VLOOKUP($A84,Round02[],5,FALSE), 0)</f>
        <v>0</v>
      </c>
      <c r="F84" s="4">
        <f>IFERROR(VLOOKUP($A84,Round03[],5,FALSE), 0)</f>
        <v>0</v>
      </c>
      <c r="G84" s="4">
        <f>IFERROR(VLOOKUP($A84,Round04[],5,FALSE), 0)</f>
        <v>0</v>
      </c>
      <c r="H84" s="4">
        <f>IFERROR(VLOOKUP($A84,Round05[],5,FALSE), 0)</f>
        <v>0</v>
      </c>
      <c r="I84" s="4">
        <f>IFERROR(VLOOKUP($A84,Round06[],5,FALSE), 0)</f>
        <v>0</v>
      </c>
      <c r="J84" s="4">
        <f>IFERROR(VLOOKUP($A84,Round07[],5,FALSE), 0)</f>
        <v>0</v>
      </c>
      <c r="K84" s="4">
        <f>IFERROR(VLOOKUP($A84,Round08[],5,FALSE), 0)</f>
        <v>0</v>
      </c>
      <c r="L84" s="4">
        <f>IFERROR(VLOOKUP($A84,Round09[],5,FALSE), 0)</f>
        <v>0</v>
      </c>
      <c r="M84" s="4">
        <f>IFERROR(VLOOKUP($A84,Round10[],5,FALSE), 0)</f>
        <v>0</v>
      </c>
      <c r="N84" s="4">
        <f>IFERROR(VLOOKUP($A84,Round11[],5,FALSE), 0)</f>
        <v>0</v>
      </c>
      <c r="O84" s="4">
        <f>IFERROR(VLOOKUP($A84,Round12[],5,FALSE), 0)</f>
        <v>0</v>
      </c>
      <c r="P84" s="4">
        <f>IFERROR(VLOOKUP($A84,Round13[],5,FALSE), 0)</f>
        <v>0</v>
      </c>
      <c r="Q84" s="4">
        <f>IFERROR(VLOOKUP($A84,Round14[],5,FALSE), 0)</f>
        <v>0</v>
      </c>
      <c r="R84" s="4">
        <f>IFERROR(VLOOKUP($A84,Round15[],5,FALSE), 0)</f>
        <v>0</v>
      </c>
      <c r="S84" s="4">
        <f>IFERROR(VLOOKUP($A84,Round16[],5,FALSE), 0)</f>
        <v>0</v>
      </c>
      <c r="T84" s="4">
        <f>IFERROR(VLOOKUP($A84,Round17[],5,FALSE), 0)</f>
        <v>0</v>
      </c>
      <c r="U84" s="4">
        <f>IFERROR(VLOOKUP($A84,Round18[],5,FALSE), 0)</f>
        <v>0</v>
      </c>
      <c r="V84" s="4">
        <f>IFERROR(VLOOKUP($A84,Round19[],5,FALSE), 0)</f>
        <v>0</v>
      </c>
      <c r="W84" s="4">
        <f>IFERROR(VLOOKUP($A84,Round20[],5,FALSE), 0)</f>
        <v>0</v>
      </c>
      <c r="X84" s="4">
        <f>IFERROR(VLOOKUP($A84,Round21[],5,FALSE), 0)</f>
        <v>0</v>
      </c>
      <c r="Y84" s="4">
        <f>IFERROR(VLOOKUP($A84,Round22[],5,FALSE), 0)</f>
        <v>0</v>
      </c>
      <c r="Z84" s="4">
        <f>IFERROR(VLOOKUP($A84,Round23[],5,FALSE), 0)</f>
        <v>0</v>
      </c>
      <c r="AA84" s="4">
        <f>IFERROR(VLOOKUP($A84,Round24[],5,FALSE), 0)</f>
        <v>0</v>
      </c>
      <c r="AB84" s="4">
        <f>IFERROR(VLOOKUP($A84,Round25[],5,FALSE), 0)</f>
        <v>0</v>
      </c>
      <c r="AC84" s="4">
        <f>IFERROR(VLOOKUP($A84,Round26[],5,FALSE), 0)</f>
        <v>0</v>
      </c>
      <c r="AD84" s="4">
        <f>IFERROR(VLOOKUP($A84,Round27[],5,FALSE), 0)</f>
        <v>0</v>
      </c>
      <c r="AE84" s="4">
        <f>IFERROR(VLOOKUP($A84,Round28[],5,FALSE), 0)</f>
        <v>0</v>
      </c>
      <c r="AF84" s="4">
        <f>IFERROR(VLOOKUP($A84,Round29[],5,FALSE), 0)</f>
        <v>0</v>
      </c>
      <c r="AG84" s="4">
        <f>IFERROR(VLOOKUP($A84,Round30[],5,FALSE), 0)</f>
        <v>0</v>
      </c>
      <c r="AH84" s="4">
        <f>IFERROR(VLOOKUP($A84,Round31[],5,FALSE), 0)</f>
        <v>0</v>
      </c>
      <c r="AI84" s="4">
        <f>IFERROR(VLOOKUP($A84,Round32[],5,FALSE), 0)</f>
        <v>0</v>
      </c>
      <c r="AJ84" s="4">
        <f>IFERROR(VLOOKUP($A84,Round33[],5,FALSE), 0)</f>
        <v>0</v>
      </c>
      <c r="AK84" s="4">
        <f>IFERROR(VLOOKUP($A84,Round34[],5,FALSE), 0)</f>
        <v>0</v>
      </c>
      <c r="AL84" s="4">
        <f>IFERROR(VLOOKUP($A84,Round35[],5,FALSE), 0)</f>
        <v>0</v>
      </c>
      <c r="AM84" s="4">
        <f>IFERROR(VLOOKUP($A84,Round36[],5,FALSE), 0)</f>
        <v>0</v>
      </c>
      <c r="AN84" s="4">
        <f>IFERROR(VLOOKUP($A84,Round37[],5,FALSE), 0)</f>
        <v>0</v>
      </c>
      <c r="AO84" s="4">
        <f>IFERROR(VLOOKUP($A84,Round38[],5,FALSE), 0)</f>
        <v>0</v>
      </c>
      <c r="AP84" s="4">
        <f>IFERROR(VLOOKUP($A84,Round39[],5,FALSE), 0)</f>
        <v>0</v>
      </c>
      <c r="AQ84" s="4">
        <f>IFERROR(VLOOKUP($A84,Round40[],5,FALSE), 0)</f>
        <v>0</v>
      </c>
      <c r="AR84" s="4">
        <f>IFERROR(VLOOKUP($A84,Round41[],5,FALSE), 0)</f>
        <v>0</v>
      </c>
      <c r="AS84" s="4">
        <f>IFERROR(VLOOKUP($A84,Round42[],5,FALSE), 0)</f>
        <v>0</v>
      </c>
      <c r="AT84" s="4">
        <f>IFERROR(VLOOKUP($A84,Round43[],5,FALSE), 0)</f>
        <v>0</v>
      </c>
      <c r="AU84" s="4">
        <f>IFERROR(VLOOKUP($A84,Round44[],5,FALSE), 0)</f>
        <v>0</v>
      </c>
      <c r="AV84" s="4">
        <f>IFERROR(VLOOKUP($A84,Round45[],5,FALSE), 0)</f>
        <v>0</v>
      </c>
      <c r="AW84" s="4">
        <f>IFERROR(VLOOKUP($A84,Round46[],5,FALSE), 0)</f>
        <v>0</v>
      </c>
      <c r="AX84" s="4">
        <f>IFERROR(VLOOKUP($A84,Round47[],5,FALSE), 0)</f>
        <v>0</v>
      </c>
      <c r="AY84" s="4">
        <f>IFERROR(VLOOKUP($A84,Round48[],5,FALSE), 0)</f>
        <v>0</v>
      </c>
      <c r="AZ84" s="4">
        <f>IFERROR(VLOOKUP($A84,Round49[],5,FALSE), 0)</f>
        <v>0</v>
      </c>
      <c r="BA84" s="4">
        <f>IFERROR(VLOOKUP($A84,Round50[],5,FALSE), 0)</f>
        <v>0</v>
      </c>
      <c r="BB84" s="4">
        <f>IFERROR(VLOOKUP($A84,Round51[],5,FALSE), 0)</f>
        <v>0</v>
      </c>
      <c r="BC84" s="4">
        <f>IFERROR(VLOOKUP($A84,Round52[],5,FALSE), 0)</f>
        <v>0</v>
      </c>
      <c r="BD84" s="4">
        <f>IFERROR(VLOOKUP($A84,Round53[],5,FALSE), 0)</f>
        <v>0</v>
      </c>
      <c r="BE84" s="4">
        <f>IFERROR(VLOOKUP($A84,Round54[],5,FALSE), 0)</f>
        <v>0</v>
      </c>
      <c r="BF84" s="4">
        <f>IFERROR(VLOOKUP($A84,Round55[],5,FALSE), 0)</f>
        <v>0</v>
      </c>
      <c r="BG84" s="4">
        <f>IFERROR(VLOOKUP($A84,Round56[],5,FALSE), 0)</f>
        <v>0</v>
      </c>
      <c r="BH84" s="4">
        <f>IFERROR(VLOOKUP($A84,Round57[],5,FALSE), 0)</f>
        <v>0</v>
      </c>
      <c r="BI84" s="4">
        <f>IFERROR(VLOOKUP($A84,Round58[],5,FALSE), 0)</f>
        <v>0</v>
      </c>
      <c r="BJ84" s="4">
        <f>IFERROR(VLOOKUP($A84,Round59[],5,FALSE), 0)</f>
        <v>0</v>
      </c>
      <c r="BK84" s="4">
        <f>IFERROR(VLOOKUP($A84,Round60[],5,FALSE), 0)</f>
        <v>0</v>
      </c>
    </row>
    <row r="85" spans="1:63" ht="22.5">
      <c r="A85" s="1">
        <v>27087</v>
      </c>
      <c r="B85" s="5" t="s">
        <v>97</v>
      </c>
      <c r="C85" s="7">
        <f xml:space="preserve"> SUM(TotalPoints[[#This Row],[دور 1]:[دور 60]])</f>
        <v>3</v>
      </c>
      <c r="D85" s="4">
        <f>IFERROR(VLOOKUP($A85,Round01[],5,FALSE), 0)</f>
        <v>3</v>
      </c>
      <c r="E85" s="4">
        <f>IFERROR(VLOOKUP($A85,Round02[],5,FALSE), 0)</f>
        <v>0</v>
      </c>
      <c r="F85" s="4">
        <f>IFERROR(VLOOKUP($A85,Round03[],5,FALSE), 0)</f>
        <v>0</v>
      </c>
      <c r="G85" s="4">
        <f>IFERROR(VLOOKUP($A85,Round04[],5,FALSE), 0)</f>
        <v>0</v>
      </c>
      <c r="H85" s="4">
        <f>IFERROR(VLOOKUP($A85,Round05[],5,FALSE), 0)</f>
        <v>0</v>
      </c>
      <c r="I85" s="4">
        <f>IFERROR(VLOOKUP($A85,Round06[],5,FALSE), 0)</f>
        <v>0</v>
      </c>
      <c r="J85" s="4">
        <f>IFERROR(VLOOKUP($A85,Round07[],5,FALSE), 0)</f>
        <v>0</v>
      </c>
      <c r="K85" s="4">
        <f>IFERROR(VLOOKUP($A85,Round08[],5,FALSE), 0)</f>
        <v>0</v>
      </c>
      <c r="L85" s="4">
        <f>IFERROR(VLOOKUP($A85,Round09[],5,FALSE), 0)</f>
        <v>0</v>
      </c>
      <c r="M85" s="4">
        <f>IFERROR(VLOOKUP($A85,Round10[],5,FALSE), 0)</f>
        <v>0</v>
      </c>
      <c r="N85" s="4">
        <f>IFERROR(VLOOKUP($A85,Round11[],5,FALSE), 0)</f>
        <v>0</v>
      </c>
      <c r="O85" s="4">
        <f>IFERROR(VLOOKUP($A85,Round12[],5,FALSE), 0)</f>
        <v>0</v>
      </c>
      <c r="P85" s="4">
        <f>IFERROR(VLOOKUP($A85,Round13[],5,FALSE), 0)</f>
        <v>0</v>
      </c>
      <c r="Q85" s="4">
        <f>IFERROR(VLOOKUP($A85,Round14[],5,FALSE), 0)</f>
        <v>0</v>
      </c>
      <c r="R85" s="4">
        <f>IFERROR(VLOOKUP($A85,Round15[],5,FALSE), 0)</f>
        <v>0</v>
      </c>
      <c r="S85" s="4">
        <f>IFERROR(VLOOKUP($A85,Round16[],5,FALSE), 0)</f>
        <v>0</v>
      </c>
      <c r="T85" s="4">
        <f>IFERROR(VLOOKUP($A85,Round17[],5,FALSE), 0)</f>
        <v>0</v>
      </c>
      <c r="U85" s="4">
        <f>IFERROR(VLOOKUP($A85,Round18[],5,FALSE), 0)</f>
        <v>0</v>
      </c>
      <c r="V85" s="4">
        <f>IFERROR(VLOOKUP($A85,Round19[],5,FALSE), 0)</f>
        <v>0</v>
      </c>
      <c r="W85" s="4">
        <f>IFERROR(VLOOKUP($A85,Round20[],5,FALSE), 0)</f>
        <v>0</v>
      </c>
      <c r="X85" s="4">
        <f>IFERROR(VLOOKUP($A85,Round21[],5,FALSE), 0)</f>
        <v>0</v>
      </c>
      <c r="Y85" s="4">
        <f>IFERROR(VLOOKUP($A85,Round22[],5,FALSE), 0)</f>
        <v>0</v>
      </c>
      <c r="Z85" s="4">
        <f>IFERROR(VLOOKUP($A85,Round23[],5,FALSE), 0)</f>
        <v>0</v>
      </c>
      <c r="AA85" s="4">
        <f>IFERROR(VLOOKUP($A85,Round24[],5,FALSE), 0)</f>
        <v>0</v>
      </c>
      <c r="AB85" s="4">
        <f>IFERROR(VLOOKUP($A85,Round25[],5,FALSE), 0)</f>
        <v>0</v>
      </c>
      <c r="AC85" s="4">
        <f>IFERROR(VLOOKUP($A85,Round26[],5,FALSE), 0)</f>
        <v>0</v>
      </c>
      <c r="AD85" s="4">
        <f>IFERROR(VLOOKUP($A85,Round27[],5,FALSE), 0)</f>
        <v>0</v>
      </c>
      <c r="AE85" s="4">
        <f>IFERROR(VLOOKUP($A85,Round28[],5,FALSE), 0)</f>
        <v>0</v>
      </c>
      <c r="AF85" s="4">
        <f>IFERROR(VLOOKUP($A85,Round29[],5,FALSE), 0)</f>
        <v>0</v>
      </c>
      <c r="AG85" s="4">
        <f>IFERROR(VLOOKUP($A85,Round30[],5,FALSE), 0)</f>
        <v>0</v>
      </c>
      <c r="AH85" s="4">
        <f>IFERROR(VLOOKUP($A85,Round31[],5,FALSE), 0)</f>
        <v>0</v>
      </c>
      <c r="AI85" s="4">
        <f>IFERROR(VLOOKUP($A85,Round32[],5,FALSE), 0)</f>
        <v>0</v>
      </c>
      <c r="AJ85" s="4">
        <f>IFERROR(VLOOKUP($A85,Round33[],5,FALSE), 0)</f>
        <v>0</v>
      </c>
      <c r="AK85" s="4">
        <f>IFERROR(VLOOKUP($A85,Round34[],5,FALSE), 0)</f>
        <v>0</v>
      </c>
      <c r="AL85" s="4">
        <f>IFERROR(VLOOKUP($A85,Round35[],5,FALSE), 0)</f>
        <v>0</v>
      </c>
      <c r="AM85" s="4">
        <f>IFERROR(VLOOKUP($A85,Round36[],5,FALSE), 0)</f>
        <v>0</v>
      </c>
      <c r="AN85" s="4">
        <f>IFERROR(VLOOKUP($A85,Round37[],5,FALSE), 0)</f>
        <v>0</v>
      </c>
      <c r="AO85" s="4">
        <f>IFERROR(VLOOKUP($A85,Round38[],5,FALSE), 0)</f>
        <v>0</v>
      </c>
      <c r="AP85" s="4">
        <f>IFERROR(VLOOKUP($A85,Round39[],5,FALSE), 0)</f>
        <v>0</v>
      </c>
      <c r="AQ85" s="4">
        <f>IFERROR(VLOOKUP($A85,Round40[],5,FALSE), 0)</f>
        <v>0</v>
      </c>
      <c r="AR85" s="4">
        <f>IFERROR(VLOOKUP($A85,Round41[],5,FALSE), 0)</f>
        <v>0</v>
      </c>
      <c r="AS85" s="4">
        <f>IFERROR(VLOOKUP($A85,Round42[],5,FALSE), 0)</f>
        <v>0</v>
      </c>
      <c r="AT85" s="4">
        <f>IFERROR(VLOOKUP($A85,Round43[],5,FALSE), 0)</f>
        <v>0</v>
      </c>
      <c r="AU85" s="4">
        <f>IFERROR(VLOOKUP($A85,Round44[],5,FALSE), 0)</f>
        <v>0</v>
      </c>
      <c r="AV85" s="4">
        <f>IFERROR(VLOOKUP($A85,Round45[],5,FALSE), 0)</f>
        <v>0</v>
      </c>
      <c r="AW85" s="4">
        <f>IFERROR(VLOOKUP($A85,Round46[],5,FALSE), 0)</f>
        <v>0</v>
      </c>
      <c r="AX85" s="4">
        <f>IFERROR(VLOOKUP($A85,Round47[],5,FALSE), 0)</f>
        <v>0</v>
      </c>
      <c r="AY85" s="4">
        <f>IFERROR(VLOOKUP($A85,Round48[],5,FALSE), 0)</f>
        <v>0</v>
      </c>
      <c r="AZ85" s="4">
        <f>IFERROR(VLOOKUP($A85,Round49[],5,FALSE), 0)</f>
        <v>0</v>
      </c>
      <c r="BA85" s="4">
        <f>IFERROR(VLOOKUP($A85,Round50[],5,FALSE), 0)</f>
        <v>0</v>
      </c>
      <c r="BB85" s="4">
        <f>IFERROR(VLOOKUP($A85,Round51[],5,FALSE), 0)</f>
        <v>0</v>
      </c>
      <c r="BC85" s="4">
        <f>IFERROR(VLOOKUP($A85,Round52[],5,FALSE), 0)</f>
        <v>0</v>
      </c>
      <c r="BD85" s="4">
        <f>IFERROR(VLOOKUP($A85,Round53[],5,FALSE), 0)</f>
        <v>0</v>
      </c>
      <c r="BE85" s="4">
        <f>IFERROR(VLOOKUP($A85,Round54[],5,FALSE), 0)</f>
        <v>0</v>
      </c>
      <c r="BF85" s="4">
        <f>IFERROR(VLOOKUP($A85,Round55[],5,FALSE), 0)</f>
        <v>0</v>
      </c>
      <c r="BG85" s="4">
        <f>IFERROR(VLOOKUP($A85,Round56[],5,FALSE), 0)</f>
        <v>0</v>
      </c>
      <c r="BH85" s="4">
        <f>IFERROR(VLOOKUP($A85,Round57[],5,FALSE), 0)</f>
        <v>0</v>
      </c>
      <c r="BI85" s="4">
        <f>IFERROR(VLOOKUP($A85,Round58[],5,FALSE), 0)</f>
        <v>0</v>
      </c>
      <c r="BJ85" s="4">
        <f>IFERROR(VLOOKUP($A85,Round59[],5,FALSE), 0)</f>
        <v>0</v>
      </c>
      <c r="BK85" s="4">
        <f>IFERROR(VLOOKUP($A85,Round60[],5,FALSE), 0)</f>
        <v>0</v>
      </c>
    </row>
    <row r="86" spans="1:63" ht="22.5">
      <c r="A86" s="1">
        <v>27013</v>
      </c>
      <c r="B86" s="5" t="s">
        <v>147</v>
      </c>
      <c r="C86" s="7">
        <f xml:space="preserve"> SUM(TotalPoints[[#This Row],[دور 1]:[دور 60]])</f>
        <v>3</v>
      </c>
      <c r="D86" s="4">
        <f>IFERROR(VLOOKUP($A86,Round01[],5,FALSE), 0)</f>
        <v>3</v>
      </c>
      <c r="E86" s="4">
        <f>IFERROR(VLOOKUP($A86,Round02[],5,FALSE), 0)</f>
        <v>0</v>
      </c>
      <c r="F86" s="4">
        <f>IFERROR(VLOOKUP($A86,Round03[],5,FALSE), 0)</f>
        <v>0</v>
      </c>
      <c r="G86" s="4">
        <f>IFERROR(VLOOKUP($A86,Round04[],5,FALSE), 0)</f>
        <v>0</v>
      </c>
      <c r="H86" s="4">
        <f>IFERROR(VLOOKUP($A86,Round05[],5,FALSE), 0)</f>
        <v>0</v>
      </c>
      <c r="I86" s="4">
        <f>IFERROR(VLOOKUP($A86,Round06[],5,FALSE), 0)</f>
        <v>0</v>
      </c>
      <c r="J86" s="4">
        <f>IFERROR(VLOOKUP($A86,Round07[],5,FALSE), 0)</f>
        <v>0</v>
      </c>
      <c r="K86" s="4">
        <f>IFERROR(VLOOKUP($A86,Round08[],5,FALSE), 0)</f>
        <v>0</v>
      </c>
      <c r="L86" s="4">
        <f>IFERROR(VLOOKUP($A86,Round09[],5,FALSE), 0)</f>
        <v>0</v>
      </c>
      <c r="M86" s="4">
        <f>IFERROR(VLOOKUP($A86,Round10[],5,FALSE), 0)</f>
        <v>0</v>
      </c>
      <c r="N86" s="4">
        <f>IFERROR(VLOOKUP($A86,Round11[],5,FALSE), 0)</f>
        <v>0</v>
      </c>
      <c r="O86" s="4">
        <f>IFERROR(VLOOKUP($A86,Round12[],5,FALSE), 0)</f>
        <v>0</v>
      </c>
      <c r="P86" s="4">
        <f>IFERROR(VLOOKUP($A86,Round13[],5,FALSE), 0)</f>
        <v>0</v>
      </c>
      <c r="Q86" s="4">
        <f>IFERROR(VLOOKUP($A86,Round14[],5,FALSE), 0)</f>
        <v>0</v>
      </c>
      <c r="R86" s="4">
        <f>IFERROR(VLOOKUP($A86,Round15[],5,FALSE), 0)</f>
        <v>0</v>
      </c>
      <c r="S86" s="4">
        <f>IFERROR(VLOOKUP($A86,Round16[],5,FALSE), 0)</f>
        <v>0</v>
      </c>
      <c r="T86" s="4">
        <f>IFERROR(VLOOKUP($A86,Round17[],5,FALSE), 0)</f>
        <v>0</v>
      </c>
      <c r="U86" s="4">
        <f>IFERROR(VLOOKUP($A86,Round18[],5,FALSE), 0)</f>
        <v>0</v>
      </c>
      <c r="V86" s="4">
        <f>IFERROR(VLOOKUP($A86,Round19[],5,FALSE), 0)</f>
        <v>0</v>
      </c>
      <c r="W86" s="4">
        <f>IFERROR(VLOOKUP($A86,Round20[],5,FALSE), 0)</f>
        <v>0</v>
      </c>
      <c r="X86" s="4">
        <f>IFERROR(VLOOKUP($A86,Round21[],5,FALSE), 0)</f>
        <v>0</v>
      </c>
      <c r="Y86" s="4">
        <f>IFERROR(VLOOKUP($A86,Round22[],5,FALSE), 0)</f>
        <v>0</v>
      </c>
      <c r="Z86" s="4">
        <f>IFERROR(VLOOKUP($A86,Round23[],5,FALSE), 0)</f>
        <v>0</v>
      </c>
      <c r="AA86" s="4">
        <f>IFERROR(VLOOKUP($A86,Round24[],5,FALSE), 0)</f>
        <v>0</v>
      </c>
      <c r="AB86" s="4">
        <f>IFERROR(VLOOKUP($A86,Round25[],5,FALSE), 0)</f>
        <v>0</v>
      </c>
      <c r="AC86" s="4">
        <f>IFERROR(VLOOKUP($A86,Round26[],5,FALSE), 0)</f>
        <v>0</v>
      </c>
      <c r="AD86" s="4">
        <f>IFERROR(VLOOKUP($A86,Round27[],5,FALSE), 0)</f>
        <v>0</v>
      </c>
      <c r="AE86" s="4">
        <f>IFERROR(VLOOKUP($A86,Round28[],5,FALSE), 0)</f>
        <v>0</v>
      </c>
      <c r="AF86" s="4">
        <f>IFERROR(VLOOKUP($A86,Round29[],5,FALSE), 0)</f>
        <v>0</v>
      </c>
      <c r="AG86" s="4">
        <f>IFERROR(VLOOKUP($A86,Round30[],5,FALSE), 0)</f>
        <v>0</v>
      </c>
      <c r="AH86" s="4">
        <f>IFERROR(VLOOKUP($A86,Round31[],5,FALSE), 0)</f>
        <v>0</v>
      </c>
      <c r="AI86" s="4">
        <f>IFERROR(VLOOKUP($A86,Round32[],5,FALSE), 0)</f>
        <v>0</v>
      </c>
      <c r="AJ86" s="4">
        <f>IFERROR(VLOOKUP($A86,Round33[],5,FALSE), 0)</f>
        <v>0</v>
      </c>
      <c r="AK86" s="4">
        <f>IFERROR(VLOOKUP($A86,Round34[],5,FALSE), 0)</f>
        <v>0</v>
      </c>
      <c r="AL86" s="4">
        <f>IFERROR(VLOOKUP($A86,Round35[],5,FALSE), 0)</f>
        <v>0</v>
      </c>
      <c r="AM86" s="4">
        <f>IFERROR(VLOOKUP($A86,Round36[],5,FALSE), 0)</f>
        <v>0</v>
      </c>
      <c r="AN86" s="4">
        <f>IFERROR(VLOOKUP($A86,Round37[],5,FALSE), 0)</f>
        <v>0</v>
      </c>
      <c r="AO86" s="4">
        <f>IFERROR(VLOOKUP($A86,Round38[],5,FALSE), 0)</f>
        <v>0</v>
      </c>
      <c r="AP86" s="4">
        <f>IFERROR(VLOOKUP($A86,Round39[],5,FALSE), 0)</f>
        <v>0</v>
      </c>
      <c r="AQ86" s="4">
        <f>IFERROR(VLOOKUP($A86,Round40[],5,FALSE), 0)</f>
        <v>0</v>
      </c>
      <c r="AR86" s="4">
        <f>IFERROR(VLOOKUP($A86,Round41[],5,FALSE), 0)</f>
        <v>0</v>
      </c>
      <c r="AS86" s="4">
        <f>IFERROR(VLOOKUP($A86,Round42[],5,FALSE), 0)</f>
        <v>0</v>
      </c>
      <c r="AT86" s="4">
        <f>IFERROR(VLOOKUP($A86,Round43[],5,FALSE), 0)</f>
        <v>0</v>
      </c>
      <c r="AU86" s="4">
        <f>IFERROR(VLOOKUP($A86,Round44[],5,FALSE), 0)</f>
        <v>0</v>
      </c>
      <c r="AV86" s="4">
        <f>IFERROR(VLOOKUP($A86,Round45[],5,FALSE), 0)</f>
        <v>0</v>
      </c>
      <c r="AW86" s="4">
        <f>IFERROR(VLOOKUP($A86,Round46[],5,FALSE), 0)</f>
        <v>0</v>
      </c>
      <c r="AX86" s="4">
        <f>IFERROR(VLOOKUP($A86,Round47[],5,FALSE), 0)</f>
        <v>0</v>
      </c>
      <c r="AY86" s="4">
        <f>IFERROR(VLOOKUP($A86,Round48[],5,FALSE), 0)</f>
        <v>0</v>
      </c>
      <c r="AZ86" s="4">
        <f>IFERROR(VLOOKUP($A86,Round49[],5,FALSE), 0)</f>
        <v>0</v>
      </c>
      <c r="BA86" s="4">
        <f>IFERROR(VLOOKUP($A86,Round50[],5,FALSE), 0)</f>
        <v>0</v>
      </c>
      <c r="BB86" s="4">
        <f>IFERROR(VLOOKUP($A86,Round51[],5,FALSE), 0)</f>
        <v>0</v>
      </c>
      <c r="BC86" s="4">
        <f>IFERROR(VLOOKUP($A86,Round52[],5,FALSE), 0)</f>
        <v>0</v>
      </c>
      <c r="BD86" s="4">
        <f>IFERROR(VLOOKUP($A86,Round53[],5,FALSE), 0)</f>
        <v>0</v>
      </c>
      <c r="BE86" s="4">
        <f>IFERROR(VLOOKUP($A86,Round54[],5,FALSE), 0)</f>
        <v>0</v>
      </c>
      <c r="BF86" s="4">
        <f>IFERROR(VLOOKUP($A86,Round55[],5,FALSE), 0)</f>
        <v>0</v>
      </c>
      <c r="BG86" s="4">
        <f>IFERROR(VLOOKUP($A86,Round56[],5,FALSE), 0)</f>
        <v>0</v>
      </c>
      <c r="BH86" s="4">
        <f>IFERROR(VLOOKUP($A86,Round57[],5,FALSE), 0)</f>
        <v>0</v>
      </c>
      <c r="BI86" s="4">
        <f>IFERROR(VLOOKUP($A86,Round58[],5,FALSE), 0)</f>
        <v>0</v>
      </c>
      <c r="BJ86" s="4">
        <f>IFERROR(VLOOKUP($A86,Round59[],5,FALSE), 0)</f>
        <v>0</v>
      </c>
      <c r="BK86" s="4">
        <f>IFERROR(VLOOKUP($A86,Round60[],5,FALSE), 0)</f>
        <v>0</v>
      </c>
    </row>
    <row r="87" spans="1:63" ht="22.5">
      <c r="A87" s="1">
        <v>26950</v>
      </c>
      <c r="B87" s="5" t="s">
        <v>108</v>
      </c>
      <c r="C87" s="7">
        <f xml:space="preserve"> SUM(TotalPoints[[#This Row],[دور 1]:[دور 60]])</f>
        <v>3</v>
      </c>
      <c r="D87" s="4">
        <f>IFERROR(VLOOKUP($A87,Round01[],5,FALSE), 0)</f>
        <v>2</v>
      </c>
      <c r="E87" s="4">
        <f>IFERROR(VLOOKUP($A87,Round02[],5,FALSE), 0)</f>
        <v>0</v>
      </c>
      <c r="F87" s="4">
        <f>IFERROR(VLOOKUP($A87,Round03[],5,FALSE), 0)</f>
        <v>0</v>
      </c>
      <c r="G87" s="4">
        <f>IFERROR(VLOOKUP($A87,Round04[],5,FALSE), 0)</f>
        <v>1</v>
      </c>
      <c r="H87" s="4">
        <f>IFERROR(VLOOKUP($A87,Round05[],5,FALSE), 0)</f>
        <v>0</v>
      </c>
      <c r="I87" s="4">
        <f>IFERROR(VLOOKUP($A87,Round06[],5,FALSE), 0)</f>
        <v>0</v>
      </c>
      <c r="J87" s="4">
        <f>IFERROR(VLOOKUP($A87,Round07[],5,FALSE), 0)</f>
        <v>0</v>
      </c>
      <c r="K87" s="4">
        <f>IFERROR(VLOOKUP($A87,Round08[],5,FALSE), 0)</f>
        <v>0</v>
      </c>
      <c r="L87" s="4">
        <f>IFERROR(VLOOKUP($A87,Round09[],5,FALSE), 0)</f>
        <v>0</v>
      </c>
      <c r="M87" s="4">
        <f>IFERROR(VLOOKUP($A87,Round10[],5,FALSE), 0)</f>
        <v>0</v>
      </c>
      <c r="N87" s="4">
        <f>IFERROR(VLOOKUP($A87,Round11[],5,FALSE), 0)</f>
        <v>0</v>
      </c>
      <c r="O87" s="4">
        <f>IFERROR(VLOOKUP($A87,Round12[],5,FALSE), 0)</f>
        <v>0</v>
      </c>
      <c r="P87" s="4">
        <f>IFERROR(VLOOKUP($A87,Round13[],5,FALSE), 0)</f>
        <v>0</v>
      </c>
      <c r="Q87" s="4">
        <f>IFERROR(VLOOKUP($A87,Round14[],5,FALSE), 0)</f>
        <v>0</v>
      </c>
      <c r="R87" s="4">
        <f>IFERROR(VLOOKUP($A87,Round15[],5,FALSE), 0)</f>
        <v>0</v>
      </c>
      <c r="S87" s="4">
        <f>IFERROR(VLOOKUP($A87,Round16[],5,FALSE), 0)</f>
        <v>0</v>
      </c>
      <c r="T87" s="4">
        <f>IFERROR(VLOOKUP($A87,Round17[],5,FALSE), 0)</f>
        <v>0</v>
      </c>
      <c r="U87" s="4">
        <f>IFERROR(VLOOKUP($A87,Round18[],5,FALSE), 0)</f>
        <v>0</v>
      </c>
      <c r="V87" s="4">
        <f>IFERROR(VLOOKUP($A87,Round19[],5,FALSE), 0)</f>
        <v>0</v>
      </c>
      <c r="W87" s="4">
        <f>IFERROR(VLOOKUP($A87,Round20[],5,FALSE), 0)</f>
        <v>0</v>
      </c>
      <c r="X87" s="4">
        <f>IFERROR(VLOOKUP($A87,Round21[],5,FALSE), 0)</f>
        <v>0</v>
      </c>
      <c r="Y87" s="4">
        <f>IFERROR(VLOOKUP($A87,Round22[],5,FALSE), 0)</f>
        <v>0</v>
      </c>
      <c r="Z87" s="4">
        <f>IFERROR(VLOOKUP($A87,Round23[],5,FALSE), 0)</f>
        <v>0</v>
      </c>
      <c r="AA87" s="4">
        <f>IFERROR(VLOOKUP($A87,Round24[],5,FALSE), 0)</f>
        <v>0</v>
      </c>
      <c r="AB87" s="4">
        <f>IFERROR(VLOOKUP($A87,Round25[],5,FALSE), 0)</f>
        <v>0</v>
      </c>
      <c r="AC87" s="4">
        <f>IFERROR(VLOOKUP($A87,Round26[],5,FALSE), 0)</f>
        <v>0</v>
      </c>
      <c r="AD87" s="4">
        <f>IFERROR(VLOOKUP($A87,Round27[],5,FALSE), 0)</f>
        <v>0</v>
      </c>
      <c r="AE87" s="4">
        <f>IFERROR(VLOOKUP($A87,Round28[],5,FALSE), 0)</f>
        <v>0</v>
      </c>
      <c r="AF87" s="4">
        <f>IFERROR(VLOOKUP($A87,Round29[],5,FALSE), 0)</f>
        <v>0</v>
      </c>
      <c r="AG87" s="4">
        <f>IFERROR(VLOOKUP($A87,Round30[],5,FALSE), 0)</f>
        <v>0</v>
      </c>
      <c r="AH87" s="4">
        <f>IFERROR(VLOOKUP($A87,Round31[],5,FALSE), 0)</f>
        <v>0</v>
      </c>
      <c r="AI87" s="4">
        <f>IFERROR(VLOOKUP($A87,Round32[],5,FALSE), 0)</f>
        <v>0</v>
      </c>
      <c r="AJ87" s="4">
        <f>IFERROR(VLOOKUP($A87,Round33[],5,FALSE), 0)</f>
        <v>0</v>
      </c>
      <c r="AK87" s="4">
        <f>IFERROR(VLOOKUP($A87,Round34[],5,FALSE), 0)</f>
        <v>0</v>
      </c>
      <c r="AL87" s="4">
        <f>IFERROR(VLOOKUP($A87,Round35[],5,FALSE), 0)</f>
        <v>0</v>
      </c>
      <c r="AM87" s="4">
        <f>IFERROR(VLOOKUP($A87,Round36[],5,FALSE), 0)</f>
        <v>0</v>
      </c>
      <c r="AN87" s="4">
        <f>IFERROR(VLOOKUP($A87,Round37[],5,FALSE), 0)</f>
        <v>0</v>
      </c>
      <c r="AO87" s="4">
        <f>IFERROR(VLOOKUP($A87,Round38[],5,FALSE), 0)</f>
        <v>0</v>
      </c>
      <c r="AP87" s="4">
        <f>IFERROR(VLOOKUP($A87,Round39[],5,FALSE), 0)</f>
        <v>0</v>
      </c>
      <c r="AQ87" s="4">
        <f>IFERROR(VLOOKUP($A87,Round40[],5,FALSE), 0)</f>
        <v>0</v>
      </c>
      <c r="AR87" s="4">
        <f>IFERROR(VLOOKUP($A87,Round41[],5,FALSE), 0)</f>
        <v>0</v>
      </c>
      <c r="AS87" s="4">
        <f>IFERROR(VLOOKUP($A87,Round42[],5,FALSE), 0)</f>
        <v>0</v>
      </c>
      <c r="AT87" s="4">
        <f>IFERROR(VLOOKUP($A87,Round43[],5,FALSE), 0)</f>
        <v>0</v>
      </c>
      <c r="AU87" s="4">
        <f>IFERROR(VLOOKUP($A87,Round44[],5,FALSE), 0)</f>
        <v>0</v>
      </c>
      <c r="AV87" s="4">
        <f>IFERROR(VLOOKUP($A87,Round45[],5,FALSE), 0)</f>
        <v>0</v>
      </c>
      <c r="AW87" s="4">
        <f>IFERROR(VLOOKUP($A87,Round46[],5,FALSE), 0)</f>
        <v>0</v>
      </c>
      <c r="AX87" s="4">
        <f>IFERROR(VLOOKUP($A87,Round47[],5,FALSE), 0)</f>
        <v>0</v>
      </c>
      <c r="AY87" s="4">
        <f>IFERROR(VLOOKUP($A87,Round48[],5,FALSE), 0)</f>
        <v>0</v>
      </c>
      <c r="AZ87" s="4">
        <f>IFERROR(VLOOKUP($A87,Round49[],5,FALSE), 0)</f>
        <v>0</v>
      </c>
      <c r="BA87" s="4">
        <f>IFERROR(VLOOKUP($A87,Round50[],5,FALSE), 0)</f>
        <v>0</v>
      </c>
      <c r="BB87" s="4">
        <f>IFERROR(VLOOKUP($A87,Round51[],5,FALSE), 0)</f>
        <v>0</v>
      </c>
      <c r="BC87" s="4">
        <f>IFERROR(VLOOKUP($A87,Round52[],5,FALSE), 0)</f>
        <v>0</v>
      </c>
      <c r="BD87" s="4">
        <f>IFERROR(VLOOKUP($A87,Round53[],5,FALSE), 0)</f>
        <v>0</v>
      </c>
      <c r="BE87" s="4">
        <f>IFERROR(VLOOKUP($A87,Round54[],5,FALSE), 0)</f>
        <v>0</v>
      </c>
      <c r="BF87" s="4">
        <f>IFERROR(VLOOKUP($A87,Round55[],5,FALSE), 0)</f>
        <v>0</v>
      </c>
      <c r="BG87" s="4">
        <f>IFERROR(VLOOKUP($A87,Round56[],5,FALSE), 0)</f>
        <v>0</v>
      </c>
      <c r="BH87" s="4">
        <f>IFERROR(VLOOKUP($A87,Round57[],5,FALSE), 0)</f>
        <v>0</v>
      </c>
      <c r="BI87" s="4">
        <f>IFERROR(VLOOKUP($A87,Round58[],5,FALSE), 0)</f>
        <v>0</v>
      </c>
      <c r="BJ87" s="4">
        <f>IFERROR(VLOOKUP($A87,Round59[],5,FALSE), 0)</f>
        <v>0</v>
      </c>
      <c r="BK87" s="4">
        <f>IFERROR(VLOOKUP($A87,Round60[],5,FALSE), 0)</f>
        <v>0</v>
      </c>
    </row>
    <row r="88" spans="1:63">
      <c r="A88" s="10">
        <v>24995</v>
      </c>
      <c r="B88" s="12" t="s">
        <v>202</v>
      </c>
      <c r="C88" s="11">
        <f xml:space="preserve"> SUM(TotalPoints[[#This Row],[دور 1]:[دور 60]])</f>
        <v>3</v>
      </c>
      <c r="D88" s="13">
        <f>IFERROR(VLOOKUP($A88,Round01[],5,FALSE), 0)</f>
        <v>0</v>
      </c>
      <c r="E88" s="13">
        <f>IFERROR(VLOOKUP($A88,Round02[],5,FALSE), 0)</f>
        <v>0</v>
      </c>
      <c r="F88" s="13">
        <f>IFERROR(VLOOKUP($A88,Round03[],5,FALSE), 0)</f>
        <v>0</v>
      </c>
      <c r="G88" s="13">
        <f>IFERROR(VLOOKUP($A88,Round04[],5,FALSE), 0)</f>
        <v>3</v>
      </c>
      <c r="H88" s="13">
        <f>IFERROR(VLOOKUP($A88,Round05[],5,FALSE), 0)</f>
        <v>0</v>
      </c>
      <c r="I88" s="13">
        <f>IFERROR(VLOOKUP($A88,Round06[],5,FALSE), 0)</f>
        <v>0</v>
      </c>
      <c r="J88" s="13">
        <f>IFERROR(VLOOKUP($A88,Round07[],5,FALSE), 0)</f>
        <v>0</v>
      </c>
      <c r="K88" s="13">
        <f>IFERROR(VLOOKUP($A88,Round08[],5,FALSE), 0)</f>
        <v>0</v>
      </c>
      <c r="L88" s="13">
        <f>IFERROR(VLOOKUP($A88,Round09[],5,FALSE), 0)</f>
        <v>0</v>
      </c>
      <c r="M88" s="13">
        <f>IFERROR(VLOOKUP($A88,Round10[],5,FALSE), 0)</f>
        <v>0</v>
      </c>
      <c r="N88" s="13">
        <f>IFERROR(VLOOKUP($A88,Round11[],5,FALSE), 0)</f>
        <v>0</v>
      </c>
      <c r="O88" s="13">
        <f>IFERROR(VLOOKUP($A88,Round12[],5,FALSE), 0)</f>
        <v>0</v>
      </c>
      <c r="P88" s="13">
        <f>IFERROR(VLOOKUP($A88,Round13[],5,FALSE), 0)</f>
        <v>0</v>
      </c>
      <c r="Q88" s="13">
        <f>IFERROR(VLOOKUP($A88,Round14[],5,FALSE), 0)</f>
        <v>0</v>
      </c>
      <c r="R88" s="13">
        <f>IFERROR(VLOOKUP($A88,Round15[],5,FALSE), 0)</f>
        <v>0</v>
      </c>
      <c r="S88" s="13">
        <f>IFERROR(VLOOKUP($A88,Round16[],5,FALSE), 0)</f>
        <v>0</v>
      </c>
      <c r="T88" s="13">
        <f>IFERROR(VLOOKUP($A88,Round17[],5,FALSE), 0)</f>
        <v>0</v>
      </c>
      <c r="U88" s="13">
        <f>IFERROR(VLOOKUP($A88,Round18[],5,FALSE), 0)</f>
        <v>0</v>
      </c>
      <c r="V88" s="13">
        <f>IFERROR(VLOOKUP($A88,Round19[],5,FALSE), 0)</f>
        <v>0</v>
      </c>
      <c r="W88" s="13">
        <f>IFERROR(VLOOKUP($A88,Round20[],5,FALSE), 0)</f>
        <v>0</v>
      </c>
      <c r="X88" s="13">
        <f>IFERROR(VLOOKUP($A88,Round21[],5,FALSE), 0)</f>
        <v>0</v>
      </c>
      <c r="Y88" s="13">
        <f>IFERROR(VLOOKUP($A88,Round22[],5,FALSE), 0)</f>
        <v>0</v>
      </c>
      <c r="Z88" s="13">
        <f>IFERROR(VLOOKUP($A88,Round23[],5,FALSE), 0)</f>
        <v>0</v>
      </c>
      <c r="AA88" s="13">
        <f>IFERROR(VLOOKUP($A88,Round24[],5,FALSE), 0)</f>
        <v>0</v>
      </c>
      <c r="AB88" s="13">
        <f>IFERROR(VLOOKUP($A88,Round25[],5,FALSE), 0)</f>
        <v>0</v>
      </c>
      <c r="AC88" s="13">
        <f>IFERROR(VLOOKUP($A88,Round26[],5,FALSE), 0)</f>
        <v>0</v>
      </c>
      <c r="AD88" s="13">
        <f>IFERROR(VLOOKUP($A88,Round27[],5,FALSE), 0)</f>
        <v>0</v>
      </c>
      <c r="AE88" s="13">
        <f>IFERROR(VLOOKUP($A88,Round28[],5,FALSE), 0)</f>
        <v>0</v>
      </c>
      <c r="AF88" s="13">
        <f>IFERROR(VLOOKUP($A88,Round29[],5,FALSE), 0)</f>
        <v>0</v>
      </c>
      <c r="AG88" s="13">
        <f>IFERROR(VLOOKUP($A88,Round30[],5,FALSE), 0)</f>
        <v>0</v>
      </c>
      <c r="AH88" s="13">
        <f>IFERROR(VLOOKUP($A88,Round31[],5,FALSE), 0)</f>
        <v>0</v>
      </c>
      <c r="AI88" s="13">
        <f>IFERROR(VLOOKUP($A88,Round32[],5,FALSE), 0)</f>
        <v>0</v>
      </c>
      <c r="AJ88" s="13">
        <f>IFERROR(VLOOKUP($A88,Round33[],5,FALSE), 0)</f>
        <v>0</v>
      </c>
      <c r="AK88" s="13">
        <f>IFERROR(VLOOKUP($A88,Round34[],5,FALSE), 0)</f>
        <v>0</v>
      </c>
      <c r="AL88" s="13">
        <f>IFERROR(VLOOKUP($A88,Round35[],5,FALSE), 0)</f>
        <v>0</v>
      </c>
      <c r="AM88" s="13">
        <f>IFERROR(VLOOKUP($A88,Round36[],5,FALSE), 0)</f>
        <v>0</v>
      </c>
      <c r="AN88" s="13">
        <f>IFERROR(VLOOKUP($A88,Round37[],5,FALSE), 0)</f>
        <v>0</v>
      </c>
      <c r="AO88" s="13">
        <f>IFERROR(VLOOKUP($A88,Round38[],5,FALSE), 0)</f>
        <v>0</v>
      </c>
      <c r="AP88" s="13">
        <f>IFERROR(VLOOKUP($A88,Round39[],5,FALSE), 0)</f>
        <v>0</v>
      </c>
      <c r="AQ88" s="13">
        <f>IFERROR(VLOOKUP($A88,Round40[],5,FALSE), 0)</f>
        <v>0</v>
      </c>
      <c r="AR88" s="13">
        <f>IFERROR(VLOOKUP($A88,Round41[],5,FALSE), 0)</f>
        <v>0</v>
      </c>
      <c r="AS88" s="13">
        <f>IFERROR(VLOOKUP($A88,Round42[],5,FALSE), 0)</f>
        <v>0</v>
      </c>
      <c r="AT88" s="13">
        <f>IFERROR(VLOOKUP($A88,Round43[],5,FALSE), 0)</f>
        <v>0</v>
      </c>
      <c r="AU88" s="13">
        <f>IFERROR(VLOOKUP($A88,Round44[],5,FALSE), 0)</f>
        <v>0</v>
      </c>
      <c r="AV88" s="13">
        <f>IFERROR(VLOOKUP($A88,Round45[],5,FALSE), 0)</f>
        <v>0</v>
      </c>
      <c r="AW88" s="13">
        <f>IFERROR(VLOOKUP($A88,Round46[],5,FALSE), 0)</f>
        <v>0</v>
      </c>
      <c r="AX88" s="13">
        <f>IFERROR(VLOOKUP($A88,Round47[],5,FALSE), 0)</f>
        <v>0</v>
      </c>
      <c r="AY88" s="13">
        <f>IFERROR(VLOOKUP($A88,Round48[],5,FALSE), 0)</f>
        <v>0</v>
      </c>
      <c r="AZ88" s="13">
        <f>IFERROR(VLOOKUP($A88,Round49[],5,FALSE), 0)</f>
        <v>0</v>
      </c>
      <c r="BA88" s="13">
        <f>IFERROR(VLOOKUP($A88,Round50[],5,FALSE), 0)</f>
        <v>0</v>
      </c>
      <c r="BB88" s="13">
        <f>IFERROR(VLOOKUP($A88,Round51[],5,FALSE), 0)</f>
        <v>0</v>
      </c>
      <c r="BC88" s="13">
        <f>IFERROR(VLOOKUP($A88,Round52[],5,FALSE), 0)</f>
        <v>0</v>
      </c>
      <c r="BD88" s="13">
        <f>IFERROR(VLOOKUP($A88,Round53[],5,FALSE), 0)</f>
        <v>0</v>
      </c>
      <c r="BE88" s="13">
        <f>IFERROR(VLOOKUP($A88,Round54[],5,FALSE), 0)</f>
        <v>0</v>
      </c>
      <c r="BF88" s="13">
        <f>IFERROR(VLOOKUP($A88,Round55[],5,FALSE), 0)</f>
        <v>0</v>
      </c>
      <c r="BG88" s="13">
        <f>IFERROR(VLOOKUP($A88,Round56[],5,FALSE), 0)</f>
        <v>0</v>
      </c>
      <c r="BH88" s="13">
        <f>IFERROR(VLOOKUP($A88,Round57[],5,FALSE), 0)</f>
        <v>0</v>
      </c>
      <c r="BI88" s="13">
        <f>IFERROR(VLOOKUP($A88,Round58[],5,FALSE), 0)</f>
        <v>0</v>
      </c>
      <c r="BJ88" s="13">
        <f>IFERROR(VLOOKUP($A88,Round59[],5,FALSE), 0)</f>
        <v>0</v>
      </c>
      <c r="BK88" s="13">
        <f>IFERROR(VLOOKUP($A88,Round60[],5,FALSE), 0)</f>
        <v>0</v>
      </c>
    </row>
    <row r="89" spans="1:63" ht="22.5">
      <c r="A89" s="1">
        <v>24697</v>
      </c>
      <c r="B89" s="5" t="s">
        <v>193</v>
      </c>
      <c r="C89" s="7">
        <f xml:space="preserve"> SUM(TotalPoints[[#This Row],[دور 1]:[دور 60]])</f>
        <v>3</v>
      </c>
      <c r="D89" s="4">
        <f>IFERROR(VLOOKUP($A89,Round01[],5,FALSE), 0)</f>
        <v>0</v>
      </c>
      <c r="E89" s="4">
        <f>IFERROR(VLOOKUP($A89,Round02[],5,FALSE), 0)</f>
        <v>0</v>
      </c>
      <c r="F89" s="4">
        <f>IFERROR(VLOOKUP($A89,Round03[],5,FALSE), 0)</f>
        <v>0</v>
      </c>
      <c r="G89" s="4">
        <f>IFERROR(VLOOKUP($A89,Round04[],5,FALSE), 0)</f>
        <v>1</v>
      </c>
      <c r="H89" s="4">
        <f>IFERROR(VLOOKUP($A89,Round05[],5,FALSE), 0)</f>
        <v>1</v>
      </c>
      <c r="I89" s="4">
        <f>IFERROR(VLOOKUP($A89,Round06[],5,FALSE), 0)</f>
        <v>1</v>
      </c>
      <c r="J89" s="4">
        <f>IFERROR(VLOOKUP($A89,Round07[],5,FALSE), 0)</f>
        <v>0</v>
      </c>
      <c r="K89" s="4">
        <f>IFERROR(VLOOKUP($A89,Round08[],5,FALSE), 0)</f>
        <v>0</v>
      </c>
      <c r="L89" s="4">
        <f>IFERROR(VLOOKUP($A89,Round09[],5,FALSE), 0)</f>
        <v>0</v>
      </c>
      <c r="M89" s="4">
        <f>IFERROR(VLOOKUP($A89,Round10[],5,FALSE), 0)</f>
        <v>0</v>
      </c>
      <c r="N89" s="4">
        <f>IFERROR(VLOOKUP($A89,Round11[],5,FALSE), 0)</f>
        <v>0</v>
      </c>
      <c r="O89" s="4">
        <f>IFERROR(VLOOKUP($A89,Round12[],5,FALSE), 0)</f>
        <v>0</v>
      </c>
      <c r="P89" s="4">
        <f>IFERROR(VLOOKUP($A89,Round13[],5,FALSE), 0)</f>
        <v>0</v>
      </c>
      <c r="Q89" s="4">
        <f>IFERROR(VLOOKUP($A89,Round14[],5,FALSE), 0)</f>
        <v>0</v>
      </c>
      <c r="R89" s="4">
        <f>IFERROR(VLOOKUP($A89,Round15[],5,FALSE), 0)</f>
        <v>0</v>
      </c>
      <c r="S89" s="4">
        <f>IFERROR(VLOOKUP($A89,Round16[],5,FALSE), 0)</f>
        <v>0</v>
      </c>
      <c r="T89" s="4">
        <f>IFERROR(VLOOKUP($A89,Round17[],5,FALSE), 0)</f>
        <v>0</v>
      </c>
      <c r="U89" s="4">
        <f>IFERROR(VLOOKUP($A89,Round18[],5,FALSE), 0)</f>
        <v>0</v>
      </c>
      <c r="V89" s="4">
        <f>IFERROR(VLOOKUP($A89,Round19[],5,FALSE), 0)</f>
        <v>0</v>
      </c>
      <c r="W89" s="4">
        <f>IFERROR(VLOOKUP($A89,Round20[],5,FALSE), 0)</f>
        <v>0</v>
      </c>
      <c r="X89" s="4">
        <f>IFERROR(VLOOKUP($A89,Round21[],5,FALSE), 0)</f>
        <v>0</v>
      </c>
      <c r="Y89" s="4">
        <f>IFERROR(VLOOKUP($A89,Round22[],5,FALSE), 0)</f>
        <v>0</v>
      </c>
      <c r="Z89" s="4">
        <f>IFERROR(VLOOKUP($A89,Round23[],5,FALSE), 0)</f>
        <v>0</v>
      </c>
      <c r="AA89" s="4">
        <f>IFERROR(VLOOKUP($A89,Round24[],5,FALSE), 0)</f>
        <v>0</v>
      </c>
      <c r="AB89" s="4">
        <f>IFERROR(VLOOKUP($A89,Round25[],5,FALSE), 0)</f>
        <v>0</v>
      </c>
      <c r="AC89" s="4">
        <f>IFERROR(VLOOKUP($A89,Round26[],5,FALSE), 0)</f>
        <v>0</v>
      </c>
      <c r="AD89" s="4">
        <f>IFERROR(VLOOKUP($A89,Round27[],5,FALSE), 0)</f>
        <v>0</v>
      </c>
      <c r="AE89" s="4">
        <f>IFERROR(VLOOKUP($A89,Round28[],5,FALSE), 0)</f>
        <v>0</v>
      </c>
      <c r="AF89" s="4">
        <f>IFERROR(VLOOKUP($A89,Round29[],5,FALSE), 0)</f>
        <v>0</v>
      </c>
      <c r="AG89" s="4">
        <f>IFERROR(VLOOKUP($A89,Round30[],5,FALSE), 0)</f>
        <v>0</v>
      </c>
      <c r="AH89" s="4">
        <f>IFERROR(VLOOKUP($A89,Round31[],5,FALSE), 0)</f>
        <v>0</v>
      </c>
      <c r="AI89" s="4">
        <f>IFERROR(VLOOKUP($A89,Round32[],5,FALSE), 0)</f>
        <v>0</v>
      </c>
      <c r="AJ89" s="4">
        <f>IFERROR(VLOOKUP($A89,Round33[],5,FALSE), 0)</f>
        <v>0</v>
      </c>
      <c r="AK89" s="4">
        <f>IFERROR(VLOOKUP($A89,Round34[],5,FALSE), 0)</f>
        <v>0</v>
      </c>
      <c r="AL89" s="4">
        <f>IFERROR(VLOOKUP($A89,Round35[],5,FALSE), 0)</f>
        <v>0</v>
      </c>
      <c r="AM89" s="4">
        <f>IFERROR(VLOOKUP($A89,Round36[],5,FALSE), 0)</f>
        <v>0</v>
      </c>
      <c r="AN89" s="4">
        <f>IFERROR(VLOOKUP($A89,Round37[],5,FALSE), 0)</f>
        <v>0</v>
      </c>
      <c r="AO89" s="4">
        <f>IFERROR(VLOOKUP($A89,Round38[],5,FALSE), 0)</f>
        <v>0</v>
      </c>
      <c r="AP89" s="4">
        <f>IFERROR(VLOOKUP($A89,Round39[],5,FALSE), 0)</f>
        <v>0</v>
      </c>
      <c r="AQ89" s="4">
        <f>IFERROR(VLOOKUP($A89,Round40[],5,FALSE), 0)</f>
        <v>0</v>
      </c>
      <c r="AR89" s="4">
        <f>IFERROR(VLOOKUP($A89,Round41[],5,FALSE), 0)</f>
        <v>0</v>
      </c>
      <c r="AS89" s="4">
        <f>IFERROR(VLOOKUP($A89,Round42[],5,FALSE), 0)</f>
        <v>0</v>
      </c>
      <c r="AT89" s="4">
        <f>IFERROR(VLOOKUP($A89,Round43[],5,FALSE), 0)</f>
        <v>0</v>
      </c>
      <c r="AU89" s="4">
        <f>IFERROR(VLOOKUP($A89,Round44[],5,FALSE), 0)</f>
        <v>0</v>
      </c>
      <c r="AV89" s="4">
        <f>IFERROR(VLOOKUP($A89,Round45[],5,FALSE), 0)</f>
        <v>0</v>
      </c>
      <c r="AW89" s="4">
        <f>IFERROR(VLOOKUP($A89,Round46[],5,FALSE), 0)</f>
        <v>0</v>
      </c>
      <c r="AX89" s="4">
        <f>IFERROR(VLOOKUP($A89,Round47[],5,FALSE), 0)</f>
        <v>0</v>
      </c>
      <c r="AY89" s="4">
        <f>IFERROR(VLOOKUP($A89,Round48[],5,FALSE), 0)</f>
        <v>0</v>
      </c>
      <c r="AZ89" s="4">
        <f>IFERROR(VLOOKUP($A89,Round49[],5,FALSE), 0)</f>
        <v>0</v>
      </c>
      <c r="BA89" s="4">
        <f>IFERROR(VLOOKUP($A89,Round50[],5,FALSE), 0)</f>
        <v>0</v>
      </c>
      <c r="BB89" s="4">
        <f>IFERROR(VLOOKUP($A89,Round51[],5,FALSE), 0)</f>
        <v>0</v>
      </c>
      <c r="BC89" s="4">
        <f>IFERROR(VLOOKUP($A89,Round52[],5,FALSE), 0)</f>
        <v>0</v>
      </c>
      <c r="BD89" s="4">
        <f>IFERROR(VLOOKUP($A89,Round53[],5,FALSE), 0)</f>
        <v>0</v>
      </c>
      <c r="BE89" s="4">
        <f>IFERROR(VLOOKUP($A89,Round54[],5,FALSE), 0)</f>
        <v>0</v>
      </c>
      <c r="BF89" s="4">
        <f>IFERROR(VLOOKUP($A89,Round55[],5,FALSE), 0)</f>
        <v>0</v>
      </c>
      <c r="BG89" s="4">
        <f>IFERROR(VLOOKUP($A89,Round56[],5,FALSE), 0)</f>
        <v>0</v>
      </c>
      <c r="BH89" s="4">
        <f>IFERROR(VLOOKUP($A89,Round57[],5,FALSE), 0)</f>
        <v>0</v>
      </c>
      <c r="BI89" s="4">
        <f>IFERROR(VLOOKUP($A89,Round58[],5,FALSE), 0)</f>
        <v>0</v>
      </c>
      <c r="BJ89" s="4">
        <f>IFERROR(VLOOKUP($A89,Round59[],5,FALSE), 0)</f>
        <v>0</v>
      </c>
      <c r="BK89" s="4">
        <f>IFERROR(VLOOKUP($A89,Round60[],5,FALSE), 0)</f>
        <v>0</v>
      </c>
    </row>
    <row r="90" spans="1:63" ht="22.5">
      <c r="A90" s="1">
        <v>24192</v>
      </c>
      <c r="B90" s="5" t="s">
        <v>99</v>
      </c>
      <c r="C90" s="7">
        <f xml:space="preserve"> SUM(TotalPoints[[#This Row],[دور 1]:[دور 60]])</f>
        <v>3</v>
      </c>
      <c r="D90" s="4">
        <f>IFERROR(VLOOKUP($A90,Round01[],5,FALSE), 0)</f>
        <v>3</v>
      </c>
      <c r="E90" s="4">
        <f>IFERROR(VLOOKUP($A90,Round02[],5,FALSE), 0)</f>
        <v>0</v>
      </c>
      <c r="F90" s="4">
        <f>IFERROR(VLOOKUP($A90,Round03[],5,FALSE), 0)</f>
        <v>0</v>
      </c>
      <c r="G90" s="4">
        <f>IFERROR(VLOOKUP($A90,Round04[],5,FALSE), 0)</f>
        <v>0</v>
      </c>
      <c r="H90" s="4">
        <f>IFERROR(VLOOKUP($A90,Round05[],5,FALSE), 0)</f>
        <v>0</v>
      </c>
      <c r="I90" s="4">
        <f>IFERROR(VLOOKUP($A90,Round06[],5,FALSE), 0)</f>
        <v>0</v>
      </c>
      <c r="J90" s="4">
        <f>IFERROR(VLOOKUP($A90,Round07[],5,FALSE), 0)</f>
        <v>0</v>
      </c>
      <c r="K90" s="4">
        <f>IFERROR(VLOOKUP($A90,Round08[],5,FALSE), 0)</f>
        <v>0</v>
      </c>
      <c r="L90" s="4">
        <f>IFERROR(VLOOKUP($A90,Round09[],5,FALSE), 0)</f>
        <v>0</v>
      </c>
      <c r="M90" s="4">
        <f>IFERROR(VLOOKUP($A90,Round10[],5,FALSE), 0)</f>
        <v>0</v>
      </c>
      <c r="N90" s="4">
        <f>IFERROR(VLOOKUP($A90,Round11[],5,FALSE), 0)</f>
        <v>0</v>
      </c>
      <c r="O90" s="4">
        <f>IFERROR(VLOOKUP($A90,Round12[],5,FALSE), 0)</f>
        <v>0</v>
      </c>
      <c r="P90" s="4">
        <f>IFERROR(VLOOKUP($A90,Round13[],5,FALSE), 0)</f>
        <v>0</v>
      </c>
      <c r="Q90" s="4">
        <f>IFERROR(VLOOKUP($A90,Round14[],5,FALSE), 0)</f>
        <v>0</v>
      </c>
      <c r="R90" s="4">
        <f>IFERROR(VLOOKUP($A90,Round15[],5,FALSE), 0)</f>
        <v>0</v>
      </c>
      <c r="S90" s="4">
        <f>IFERROR(VLOOKUP($A90,Round16[],5,FALSE), 0)</f>
        <v>0</v>
      </c>
      <c r="T90" s="4">
        <f>IFERROR(VLOOKUP($A90,Round17[],5,FALSE), 0)</f>
        <v>0</v>
      </c>
      <c r="U90" s="4">
        <f>IFERROR(VLOOKUP($A90,Round18[],5,FALSE), 0)</f>
        <v>0</v>
      </c>
      <c r="V90" s="4">
        <f>IFERROR(VLOOKUP($A90,Round19[],5,FALSE), 0)</f>
        <v>0</v>
      </c>
      <c r="W90" s="4">
        <f>IFERROR(VLOOKUP($A90,Round20[],5,FALSE), 0)</f>
        <v>0</v>
      </c>
      <c r="X90" s="4">
        <f>IFERROR(VLOOKUP($A90,Round21[],5,FALSE), 0)</f>
        <v>0</v>
      </c>
      <c r="Y90" s="4">
        <f>IFERROR(VLOOKUP($A90,Round22[],5,FALSE), 0)</f>
        <v>0</v>
      </c>
      <c r="Z90" s="4">
        <f>IFERROR(VLOOKUP($A90,Round23[],5,FALSE), 0)</f>
        <v>0</v>
      </c>
      <c r="AA90" s="4">
        <f>IFERROR(VLOOKUP($A90,Round24[],5,FALSE), 0)</f>
        <v>0</v>
      </c>
      <c r="AB90" s="4">
        <f>IFERROR(VLOOKUP($A90,Round25[],5,FALSE), 0)</f>
        <v>0</v>
      </c>
      <c r="AC90" s="4">
        <f>IFERROR(VLOOKUP($A90,Round26[],5,FALSE), 0)</f>
        <v>0</v>
      </c>
      <c r="AD90" s="4">
        <f>IFERROR(VLOOKUP($A90,Round27[],5,FALSE), 0)</f>
        <v>0</v>
      </c>
      <c r="AE90" s="4">
        <f>IFERROR(VLOOKUP($A90,Round28[],5,FALSE), 0)</f>
        <v>0</v>
      </c>
      <c r="AF90" s="4">
        <f>IFERROR(VLOOKUP($A90,Round29[],5,FALSE), 0)</f>
        <v>0</v>
      </c>
      <c r="AG90" s="4">
        <f>IFERROR(VLOOKUP($A90,Round30[],5,FALSE), 0)</f>
        <v>0</v>
      </c>
      <c r="AH90" s="4">
        <f>IFERROR(VLOOKUP($A90,Round31[],5,FALSE), 0)</f>
        <v>0</v>
      </c>
      <c r="AI90" s="4">
        <f>IFERROR(VLOOKUP($A90,Round32[],5,FALSE), 0)</f>
        <v>0</v>
      </c>
      <c r="AJ90" s="4">
        <f>IFERROR(VLOOKUP($A90,Round33[],5,FALSE), 0)</f>
        <v>0</v>
      </c>
      <c r="AK90" s="4">
        <f>IFERROR(VLOOKUP($A90,Round34[],5,FALSE), 0)</f>
        <v>0</v>
      </c>
      <c r="AL90" s="4">
        <f>IFERROR(VLOOKUP($A90,Round35[],5,FALSE), 0)</f>
        <v>0</v>
      </c>
      <c r="AM90" s="4">
        <f>IFERROR(VLOOKUP($A90,Round36[],5,FALSE), 0)</f>
        <v>0</v>
      </c>
      <c r="AN90" s="4">
        <f>IFERROR(VLOOKUP($A90,Round37[],5,FALSE), 0)</f>
        <v>0</v>
      </c>
      <c r="AO90" s="4">
        <f>IFERROR(VLOOKUP($A90,Round38[],5,FALSE), 0)</f>
        <v>0</v>
      </c>
      <c r="AP90" s="4">
        <f>IFERROR(VLOOKUP($A90,Round39[],5,FALSE), 0)</f>
        <v>0</v>
      </c>
      <c r="AQ90" s="4">
        <f>IFERROR(VLOOKUP($A90,Round40[],5,FALSE), 0)</f>
        <v>0</v>
      </c>
      <c r="AR90" s="4">
        <f>IFERROR(VLOOKUP($A90,Round41[],5,FALSE), 0)</f>
        <v>0</v>
      </c>
      <c r="AS90" s="4">
        <f>IFERROR(VLOOKUP($A90,Round42[],5,FALSE), 0)</f>
        <v>0</v>
      </c>
      <c r="AT90" s="4">
        <f>IFERROR(VLOOKUP($A90,Round43[],5,FALSE), 0)</f>
        <v>0</v>
      </c>
      <c r="AU90" s="4">
        <f>IFERROR(VLOOKUP($A90,Round44[],5,FALSE), 0)</f>
        <v>0</v>
      </c>
      <c r="AV90" s="4">
        <f>IFERROR(VLOOKUP($A90,Round45[],5,FALSE), 0)</f>
        <v>0</v>
      </c>
      <c r="AW90" s="4">
        <f>IFERROR(VLOOKUP($A90,Round46[],5,FALSE), 0)</f>
        <v>0</v>
      </c>
      <c r="AX90" s="4">
        <f>IFERROR(VLOOKUP($A90,Round47[],5,FALSE), 0)</f>
        <v>0</v>
      </c>
      <c r="AY90" s="4">
        <f>IFERROR(VLOOKUP($A90,Round48[],5,FALSE), 0)</f>
        <v>0</v>
      </c>
      <c r="AZ90" s="4">
        <f>IFERROR(VLOOKUP($A90,Round49[],5,FALSE), 0)</f>
        <v>0</v>
      </c>
      <c r="BA90" s="4">
        <f>IFERROR(VLOOKUP($A90,Round50[],5,FALSE), 0)</f>
        <v>0</v>
      </c>
      <c r="BB90" s="4">
        <f>IFERROR(VLOOKUP($A90,Round51[],5,FALSE), 0)</f>
        <v>0</v>
      </c>
      <c r="BC90" s="4">
        <f>IFERROR(VLOOKUP($A90,Round52[],5,FALSE), 0)</f>
        <v>0</v>
      </c>
      <c r="BD90" s="4">
        <f>IFERROR(VLOOKUP($A90,Round53[],5,FALSE), 0)</f>
        <v>0</v>
      </c>
      <c r="BE90" s="4">
        <f>IFERROR(VLOOKUP($A90,Round54[],5,FALSE), 0)</f>
        <v>0</v>
      </c>
      <c r="BF90" s="4">
        <f>IFERROR(VLOOKUP($A90,Round55[],5,FALSE), 0)</f>
        <v>0</v>
      </c>
      <c r="BG90" s="4">
        <f>IFERROR(VLOOKUP($A90,Round56[],5,FALSE), 0)</f>
        <v>0</v>
      </c>
      <c r="BH90" s="4">
        <f>IFERROR(VLOOKUP($A90,Round57[],5,FALSE), 0)</f>
        <v>0</v>
      </c>
      <c r="BI90" s="4">
        <f>IFERROR(VLOOKUP($A90,Round58[],5,FALSE), 0)</f>
        <v>0</v>
      </c>
      <c r="BJ90" s="4">
        <f>IFERROR(VLOOKUP($A90,Round59[],5,FALSE), 0)</f>
        <v>0</v>
      </c>
      <c r="BK90" s="4">
        <f>IFERROR(VLOOKUP($A90,Round60[],5,FALSE), 0)</f>
        <v>0</v>
      </c>
    </row>
    <row r="91" spans="1:63">
      <c r="A91" s="10">
        <v>22952</v>
      </c>
      <c r="B91" s="12" t="s">
        <v>226</v>
      </c>
      <c r="C91" s="11">
        <f xml:space="preserve"> SUM(TotalPoints[[#This Row],[دور 1]:[دور 60]])</f>
        <v>3</v>
      </c>
      <c r="D91" s="13">
        <f>IFERROR(VLOOKUP($A91,Round01[],5,FALSE), 0)</f>
        <v>0</v>
      </c>
      <c r="E91" s="13">
        <f>IFERROR(VLOOKUP($A91,Round02[],5,FALSE), 0)</f>
        <v>0</v>
      </c>
      <c r="F91" s="13">
        <f>IFERROR(VLOOKUP($A91,Round03[],5,FALSE), 0)</f>
        <v>0</v>
      </c>
      <c r="G91" s="13">
        <f>IFERROR(VLOOKUP($A91,Round04[],5,FALSE), 0)</f>
        <v>0</v>
      </c>
      <c r="H91" s="13">
        <f>IFERROR(VLOOKUP($A91,Round05[],5,FALSE), 0)</f>
        <v>0</v>
      </c>
      <c r="I91" s="13">
        <f>IFERROR(VLOOKUP($A91,Round06[],5,FALSE), 0)</f>
        <v>3</v>
      </c>
      <c r="J91" s="13">
        <f>IFERROR(VLOOKUP($A91,Round07[],5,FALSE), 0)</f>
        <v>0</v>
      </c>
      <c r="K91" s="13">
        <f>IFERROR(VLOOKUP($A91,Round08[],5,FALSE), 0)</f>
        <v>0</v>
      </c>
      <c r="L91" s="13">
        <f>IFERROR(VLOOKUP($A91,Round09[],5,FALSE), 0)</f>
        <v>0</v>
      </c>
      <c r="M91" s="13">
        <f>IFERROR(VLOOKUP($A91,Round10[],5,FALSE), 0)</f>
        <v>0</v>
      </c>
      <c r="N91" s="13">
        <f>IFERROR(VLOOKUP($A91,Round11[],5,FALSE), 0)</f>
        <v>0</v>
      </c>
      <c r="O91" s="13">
        <f>IFERROR(VLOOKUP($A91,Round12[],5,FALSE), 0)</f>
        <v>0</v>
      </c>
      <c r="P91" s="13">
        <f>IFERROR(VLOOKUP($A91,Round13[],5,FALSE), 0)</f>
        <v>0</v>
      </c>
      <c r="Q91" s="13">
        <f>IFERROR(VLOOKUP($A91,Round14[],5,FALSE), 0)</f>
        <v>0</v>
      </c>
      <c r="R91" s="13">
        <f>IFERROR(VLOOKUP($A91,Round15[],5,FALSE), 0)</f>
        <v>0</v>
      </c>
      <c r="S91" s="13">
        <f>IFERROR(VLOOKUP($A91,Round16[],5,FALSE), 0)</f>
        <v>0</v>
      </c>
      <c r="T91" s="13">
        <f>IFERROR(VLOOKUP($A91,Round17[],5,FALSE), 0)</f>
        <v>0</v>
      </c>
      <c r="U91" s="13">
        <f>IFERROR(VLOOKUP($A91,Round18[],5,FALSE), 0)</f>
        <v>0</v>
      </c>
      <c r="V91" s="13">
        <f>IFERROR(VLOOKUP($A91,Round19[],5,FALSE), 0)</f>
        <v>0</v>
      </c>
      <c r="W91" s="13">
        <f>IFERROR(VLOOKUP($A91,Round20[],5,FALSE), 0)</f>
        <v>0</v>
      </c>
      <c r="X91" s="13">
        <f>IFERROR(VLOOKUP($A91,Round21[],5,FALSE), 0)</f>
        <v>0</v>
      </c>
      <c r="Y91" s="13">
        <f>IFERROR(VLOOKUP($A91,Round22[],5,FALSE), 0)</f>
        <v>0</v>
      </c>
      <c r="Z91" s="13">
        <f>IFERROR(VLOOKUP($A91,Round23[],5,FALSE), 0)</f>
        <v>0</v>
      </c>
      <c r="AA91" s="13">
        <f>IFERROR(VLOOKUP($A91,Round24[],5,FALSE), 0)</f>
        <v>0</v>
      </c>
      <c r="AB91" s="13">
        <f>IFERROR(VLOOKUP($A91,Round25[],5,FALSE), 0)</f>
        <v>0</v>
      </c>
      <c r="AC91" s="13">
        <f>IFERROR(VLOOKUP($A91,Round26[],5,FALSE), 0)</f>
        <v>0</v>
      </c>
      <c r="AD91" s="13">
        <f>IFERROR(VLOOKUP($A91,Round27[],5,FALSE), 0)</f>
        <v>0</v>
      </c>
      <c r="AE91" s="13">
        <f>IFERROR(VLOOKUP($A91,Round28[],5,FALSE), 0)</f>
        <v>0</v>
      </c>
      <c r="AF91" s="13">
        <f>IFERROR(VLOOKUP($A91,Round29[],5,FALSE), 0)</f>
        <v>0</v>
      </c>
      <c r="AG91" s="13">
        <f>IFERROR(VLOOKUP($A91,Round30[],5,FALSE), 0)</f>
        <v>0</v>
      </c>
      <c r="AH91" s="13">
        <f>IFERROR(VLOOKUP($A91,Round31[],5,FALSE), 0)</f>
        <v>0</v>
      </c>
      <c r="AI91" s="13">
        <f>IFERROR(VLOOKUP($A91,Round32[],5,FALSE), 0)</f>
        <v>0</v>
      </c>
      <c r="AJ91" s="13">
        <f>IFERROR(VLOOKUP($A91,Round33[],5,FALSE), 0)</f>
        <v>0</v>
      </c>
      <c r="AK91" s="13">
        <f>IFERROR(VLOOKUP($A91,Round34[],5,FALSE), 0)</f>
        <v>0</v>
      </c>
      <c r="AL91" s="13">
        <f>IFERROR(VLOOKUP($A91,Round35[],5,FALSE), 0)</f>
        <v>0</v>
      </c>
      <c r="AM91" s="13">
        <f>IFERROR(VLOOKUP($A91,Round36[],5,FALSE), 0)</f>
        <v>0</v>
      </c>
      <c r="AN91" s="13">
        <f>IFERROR(VLOOKUP($A91,Round37[],5,FALSE), 0)</f>
        <v>0</v>
      </c>
      <c r="AO91" s="13">
        <f>IFERROR(VLOOKUP($A91,Round38[],5,FALSE), 0)</f>
        <v>0</v>
      </c>
      <c r="AP91" s="13">
        <f>IFERROR(VLOOKUP($A91,Round39[],5,FALSE), 0)</f>
        <v>0</v>
      </c>
      <c r="AQ91" s="13">
        <f>IFERROR(VLOOKUP($A91,Round40[],5,FALSE), 0)</f>
        <v>0</v>
      </c>
      <c r="AR91" s="13">
        <f>IFERROR(VLOOKUP($A91,Round41[],5,FALSE), 0)</f>
        <v>0</v>
      </c>
      <c r="AS91" s="13">
        <f>IFERROR(VLOOKUP($A91,Round42[],5,FALSE), 0)</f>
        <v>0</v>
      </c>
      <c r="AT91" s="13">
        <f>IFERROR(VLOOKUP($A91,Round43[],5,FALSE), 0)</f>
        <v>0</v>
      </c>
      <c r="AU91" s="13">
        <f>IFERROR(VLOOKUP($A91,Round44[],5,FALSE), 0)</f>
        <v>0</v>
      </c>
      <c r="AV91" s="13">
        <f>IFERROR(VLOOKUP($A91,Round45[],5,FALSE), 0)</f>
        <v>0</v>
      </c>
      <c r="AW91" s="13">
        <f>IFERROR(VLOOKUP($A91,Round46[],5,FALSE), 0)</f>
        <v>0</v>
      </c>
      <c r="AX91" s="13">
        <f>IFERROR(VLOOKUP($A91,Round47[],5,FALSE), 0)</f>
        <v>0</v>
      </c>
      <c r="AY91" s="13">
        <f>IFERROR(VLOOKUP($A91,Round48[],5,FALSE), 0)</f>
        <v>0</v>
      </c>
      <c r="AZ91" s="13">
        <f>IFERROR(VLOOKUP($A91,Round49[],5,FALSE), 0)</f>
        <v>0</v>
      </c>
      <c r="BA91" s="13">
        <f>IFERROR(VLOOKUP($A91,Round50[],5,FALSE), 0)</f>
        <v>0</v>
      </c>
      <c r="BB91" s="13">
        <f>IFERROR(VLOOKUP($A91,Round51[],5,FALSE), 0)</f>
        <v>0</v>
      </c>
      <c r="BC91" s="13">
        <f>IFERROR(VLOOKUP($A91,Round52[],5,FALSE), 0)</f>
        <v>0</v>
      </c>
      <c r="BD91" s="13">
        <f>IFERROR(VLOOKUP($A91,Round53[],5,FALSE), 0)</f>
        <v>0</v>
      </c>
      <c r="BE91" s="13">
        <f>IFERROR(VLOOKUP($A91,Round54[],5,FALSE), 0)</f>
        <v>0</v>
      </c>
      <c r="BF91" s="13">
        <f>IFERROR(VLOOKUP($A91,Round55[],5,FALSE), 0)</f>
        <v>0</v>
      </c>
      <c r="BG91" s="13">
        <f>IFERROR(VLOOKUP($A91,Round56[],5,FALSE), 0)</f>
        <v>0</v>
      </c>
      <c r="BH91" s="13">
        <f>IFERROR(VLOOKUP($A91,Round57[],5,FALSE), 0)</f>
        <v>0</v>
      </c>
      <c r="BI91" s="13">
        <f>IFERROR(VLOOKUP($A91,Round58[],5,FALSE), 0)</f>
        <v>0</v>
      </c>
      <c r="BJ91" s="13">
        <f>IFERROR(VLOOKUP($A91,Round59[],5,FALSE), 0)</f>
        <v>0</v>
      </c>
      <c r="BK91" s="13">
        <f>IFERROR(VLOOKUP($A91,Round60[],5,FALSE), 0)</f>
        <v>0</v>
      </c>
    </row>
    <row r="92" spans="1:63" ht="22.5">
      <c r="A92" s="1">
        <v>22060</v>
      </c>
      <c r="B92" s="5" t="s">
        <v>124</v>
      </c>
      <c r="C92" s="7">
        <f xml:space="preserve"> SUM(TotalPoints[[#This Row],[دور 1]:[دور 60]])</f>
        <v>3</v>
      </c>
      <c r="D92" s="4">
        <f>IFERROR(VLOOKUP($A92,Round01[],5,FALSE), 0)</f>
        <v>3</v>
      </c>
      <c r="E92" s="4">
        <f>IFERROR(VLOOKUP($A92,Round02[],5,FALSE), 0)</f>
        <v>0</v>
      </c>
      <c r="F92" s="4">
        <f>IFERROR(VLOOKUP($A92,Round03[],5,FALSE), 0)</f>
        <v>0</v>
      </c>
      <c r="G92" s="4">
        <f>IFERROR(VLOOKUP($A92,Round04[],5,FALSE), 0)</f>
        <v>0</v>
      </c>
      <c r="H92" s="4">
        <f>IFERROR(VLOOKUP($A92,Round05[],5,FALSE), 0)</f>
        <v>0</v>
      </c>
      <c r="I92" s="4">
        <f>IFERROR(VLOOKUP($A92,Round06[],5,FALSE), 0)</f>
        <v>0</v>
      </c>
      <c r="J92" s="4">
        <f>IFERROR(VLOOKUP($A92,Round07[],5,FALSE), 0)</f>
        <v>0</v>
      </c>
      <c r="K92" s="4">
        <f>IFERROR(VLOOKUP($A92,Round08[],5,FALSE), 0)</f>
        <v>0</v>
      </c>
      <c r="L92" s="4">
        <f>IFERROR(VLOOKUP($A92,Round09[],5,FALSE), 0)</f>
        <v>0</v>
      </c>
      <c r="M92" s="4">
        <f>IFERROR(VLOOKUP($A92,Round10[],5,FALSE), 0)</f>
        <v>0</v>
      </c>
      <c r="N92" s="4">
        <f>IFERROR(VLOOKUP($A92,Round11[],5,FALSE), 0)</f>
        <v>0</v>
      </c>
      <c r="O92" s="4">
        <f>IFERROR(VLOOKUP($A92,Round12[],5,FALSE), 0)</f>
        <v>0</v>
      </c>
      <c r="P92" s="4">
        <f>IFERROR(VLOOKUP($A92,Round13[],5,FALSE), 0)</f>
        <v>0</v>
      </c>
      <c r="Q92" s="4">
        <f>IFERROR(VLOOKUP($A92,Round14[],5,FALSE), 0)</f>
        <v>0</v>
      </c>
      <c r="R92" s="4">
        <f>IFERROR(VLOOKUP($A92,Round15[],5,FALSE), 0)</f>
        <v>0</v>
      </c>
      <c r="S92" s="4">
        <f>IFERROR(VLOOKUP($A92,Round16[],5,FALSE), 0)</f>
        <v>0</v>
      </c>
      <c r="T92" s="4">
        <f>IFERROR(VLOOKUP($A92,Round17[],5,FALSE), 0)</f>
        <v>0</v>
      </c>
      <c r="U92" s="4">
        <f>IFERROR(VLOOKUP($A92,Round18[],5,FALSE), 0)</f>
        <v>0</v>
      </c>
      <c r="V92" s="4">
        <f>IFERROR(VLOOKUP($A92,Round19[],5,FALSE), 0)</f>
        <v>0</v>
      </c>
      <c r="W92" s="4">
        <f>IFERROR(VLOOKUP($A92,Round20[],5,FALSE), 0)</f>
        <v>0</v>
      </c>
      <c r="X92" s="4">
        <f>IFERROR(VLOOKUP($A92,Round21[],5,FALSE), 0)</f>
        <v>0</v>
      </c>
      <c r="Y92" s="4">
        <f>IFERROR(VLOOKUP($A92,Round22[],5,FALSE), 0)</f>
        <v>0</v>
      </c>
      <c r="Z92" s="4">
        <f>IFERROR(VLOOKUP($A92,Round23[],5,FALSE), 0)</f>
        <v>0</v>
      </c>
      <c r="AA92" s="4">
        <f>IFERROR(VLOOKUP($A92,Round24[],5,FALSE), 0)</f>
        <v>0</v>
      </c>
      <c r="AB92" s="4">
        <f>IFERROR(VLOOKUP($A92,Round25[],5,FALSE), 0)</f>
        <v>0</v>
      </c>
      <c r="AC92" s="4">
        <f>IFERROR(VLOOKUP($A92,Round26[],5,FALSE), 0)</f>
        <v>0</v>
      </c>
      <c r="AD92" s="4">
        <f>IFERROR(VLOOKUP($A92,Round27[],5,FALSE), 0)</f>
        <v>0</v>
      </c>
      <c r="AE92" s="4">
        <f>IFERROR(VLOOKUP($A92,Round28[],5,FALSE), 0)</f>
        <v>0</v>
      </c>
      <c r="AF92" s="4">
        <f>IFERROR(VLOOKUP($A92,Round29[],5,FALSE), 0)</f>
        <v>0</v>
      </c>
      <c r="AG92" s="4">
        <f>IFERROR(VLOOKUP($A92,Round30[],5,FALSE), 0)</f>
        <v>0</v>
      </c>
      <c r="AH92" s="4">
        <f>IFERROR(VLOOKUP($A92,Round31[],5,FALSE), 0)</f>
        <v>0</v>
      </c>
      <c r="AI92" s="4">
        <f>IFERROR(VLOOKUP($A92,Round32[],5,FALSE), 0)</f>
        <v>0</v>
      </c>
      <c r="AJ92" s="4">
        <f>IFERROR(VLOOKUP($A92,Round33[],5,FALSE), 0)</f>
        <v>0</v>
      </c>
      <c r="AK92" s="4">
        <f>IFERROR(VLOOKUP($A92,Round34[],5,FALSE), 0)</f>
        <v>0</v>
      </c>
      <c r="AL92" s="4">
        <f>IFERROR(VLOOKUP($A92,Round35[],5,FALSE), 0)</f>
        <v>0</v>
      </c>
      <c r="AM92" s="4">
        <f>IFERROR(VLOOKUP($A92,Round36[],5,FALSE), 0)</f>
        <v>0</v>
      </c>
      <c r="AN92" s="4">
        <f>IFERROR(VLOOKUP($A92,Round37[],5,FALSE), 0)</f>
        <v>0</v>
      </c>
      <c r="AO92" s="4">
        <f>IFERROR(VLOOKUP($A92,Round38[],5,FALSE), 0)</f>
        <v>0</v>
      </c>
      <c r="AP92" s="4">
        <f>IFERROR(VLOOKUP($A92,Round39[],5,FALSE), 0)</f>
        <v>0</v>
      </c>
      <c r="AQ92" s="4">
        <f>IFERROR(VLOOKUP($A92,Round40[],5,FALSE), 0)</f>
        <v>0</v>
      </c>
      <c r="AR92" s="4">
        <f>IFERROR(VLOOKUP($A92,Round41[],5,FALSE), 0)</f>
        <v>0</v>
      </c>
      <c r="AS92" s="4">
        <f>IFERROR(VLOOKUP($A92,Round42[],5,FALSE), 0)</f>
        <v>0</v>
      </c>
      <c r="AT92" s="4">
        <f>IFERROR(VLOOKUP($A92,Round43[],5,FALSE), 0)</f>
        <v>0</v>
      </c>
      <c r="AU92" s="4">
        <f>IFERROR(VLOOKUP($A92,Round44[],5,FALSE), 0)</f>
        <v>0</v>
      </c>
      <c r="AV92" s="4">
        <f>IFERROR(VLOOKUP($A92,Round45[],5,FALSE), 0)</f>
        <v>0</v>
      </c>
      <c r="AW92" s="4">
        <f>IFERROR(VLOOKUP($A92,Round46[],5,FALSE), 0)</f>
        <v>0</v>
      </c>
      <c r="AX92" s="4">
        <f>IFERROR(VLOOKUP($A92,Round47[],5,FALSE), 0)</f>
        <v>0</v>
      </c>
      <c r="AY92" s="4">
        <f>IFERROR(VLOOKUP($A92,Round48[],5,FALSE), 0)</f>
        <v>0</v>
      </c>
      <c r="AZ92" s="4">
        <f>IFERROR(VLOOKUP($A92,Round49[],5,FALSE), 0)</f>
        <v>0</v>
      </c>
      <c r="BA92" s="4">
        <f>IFERROR(VLOOKUP($A92,Round50[],5,FALSE), 0)</f>
        <v>0</v>
      </c>
      <c r="BB92" s="4">
        <f>IFERROR(VLOOKUP($A92,Round51[],5,FALSE), 0)</f>
        <v>0</v>
      </c>
      <c r="BC92" s="4">
        <f>IFERROR(VLOOKUP($A92,Round52[],5,FALSE), 0)</f>
        <v>0</v>
      </c>
      <c r="BD92" s="4">
        <f>IFERROR(VLOOKUP($A92,Round53[],5,FALSE), 0)</f>
        <v>0</v>
      </c>
      <c r="BE92" s="4">
        <f>IFERROR(VLOOKUP($A92,Round54[],5,FALSE), 0)</f>
        <v>0</v>
      </c>
      <c r="BF92" s="4">
        <f>IFERROR(VLOOKUP($A92,Round55[],5,FALSE), 0)</f>
        <v>0</v>
      </c>
      <c r="BG92" s="4">
        <f>IFERROR(VLOOKUP($A92,Round56[],5,FALSE), 0)</f>
        <v>0</v>
      </c>
      <c r="BH92" s="4">
        <f>IFERROR(VLOOKUP($A92,Round57[],5,FALSE), 0)</f>
        <v>0</v>
      </c>
      <c r="BI92" s="4">
        <f>IFERROR(VLOOKUP($A92,Round58[],5,FALSE), 0)</f>
        <v>0</v>
      </c>
      <c r="BJ92" s="4">
        <f>IFERROR(VLOOKUP($A92,Round59[],5,FALSE), 0)</f>
        <v>0</v>
      </c>
      <c r="BK92" s="4">
        <f>IFERROR(VLOOKUP($A92,Round60[],5,FALSE), 0)</f>
        <v>0</v>
      </c>
    </row>
    <row r="93" spans="1:63" ht="22.5">
      <c r="A93" s="1">
        <v>18300</v>
      </c>
      <c r="B93" s="5" t="s">
        <v>152</v>
      </c>
      <c r="C93" s="7">
        <f xml:space="preserve"> SUM(TotalPoints[[#This Row],[دور 1]:[دور 60]])</f>
        <v>3</v>
      </c>
      <c r="D93" s="4">
        <f>IFERROR(VLOOKUP($A93,Round01[],5,FALSE), 0)</f>
        <v>2</v>
      </c>
      <c r="E93" s="4">
        <f>IFERROR(VLOOKUP($A93,Round02[],5,FALSE), 0)</f>
        <v>0</v>
      </c>
      <c r="F93" s="4">
        <f>IFERROR(VLOOKUP($A93,Round03[],5,FALSE), 0)</f>
        <v>0</v>
      </c>
      <c r="G93" s="4">
        <f>IFERROR(VLOOKUP($A93,Round04[],5,FALSE), 0)</f>
        <v>0</v>
      </c>
      <c r="H93" s="4">
        <f>IFERROR(VLOOKUP($A93,Round05[],5,FALSE), 0)</f>
        <v>1</v>
      </c>
      <c r="I93" s="4">
        <f>IFERROR(VLOOKUP($A93,Round06[],5,FALSE), 0)</f>
        <v>0</v>
      </c>
      <c r="J93" s="4">
        <f>IFERROR(VLOOKUP($A93,Round07[],5,FALSE), 0)</f>
        <v>0</v>
      </c>
      <c r="K93" s="4">
        <f>IFERROR(VLOOKUP($A93,Round08[],5,FALSE), 0)</f>
        <v>0</v>
      </c>
      <c r="L93" s="4">
        <f>IFERROR(VLOOKUP($A93,Round09[],5,FALSE), 0)</f>
        <v>0</v>
      </c>
      <c r="M93" s="4">
        <f>IFERROR(VLOOKUP($A93,Round10[],5,FALSE), 0)</f>
        <v>0</v>
      </c>
      <c r="N93" s="4">
        <f>IFERROR(VLOOKUP($A93,Round11[],5,FALSE), 0)</f>
        <v>0</v>
      </c>
      <c r="O93" s="4">
        <f>IFERROR(VLOOKUP($A93,Round12[],5,FALSE), 0)</f>
        <v>0</v>
      </c>
      <c r="P93" s="4">
        <f>IFERROR(VLOOKUP($A93,Round13[],5,FALSE), 0)</f>
        <v>0</v>
      </c>
      <c r="Q93" s="4">
        <f>IFERROR(VLOOKUP($A93,Round14[],5,FALSE), 0)</f>
        <v>0</v>
      </c>
      <c r="R93" s="4">
        <f>IFERROR(VLOOKUP($A93,Round15[],5,FALSE), 0)</f>
        <v>0</v>
      </c>
      <c r="S93" s="4">
        <f>IFERROR(VLOOKUP($A93,Round16[],5,FALSE), 0)</f>
        <v>0</v>
      </c>
      <c r="T93" s="4">
        <f>IFERROR(VLOOKUP($A93,Round17[],5,FALSE), 0)</f>
        <v>0</v>
      </c>
      <c r="U93" s="4">
        <f>IFERROR(VLOOKUP($A93,Round18[],5,FALSE), 0)</f>
        <v>0</v>
      </c>
      <c r="V93" s="4">
        <f>IFERROR(VLOOKUP($A93,Round19[],5,FALSE), 0)</f>
        <v>0</v>
      </c>
      <c r="W93" s="4">
        <f>IFERROR(VLOOKUP($A93,Round20[],5,FALSE), 0)</f>
        <v>0</v>
      </c>
      <c r="X93" s="4">
        <f>IFERROR(VLOOKUP($A93,Round21[],5,FALSE), 0)</f>
        <v>0</v>
      </c>
      <c r="Y93" s="4">
        <f>IFERROR(VLOOKUP($A93,Round22[],5,FALSE), 0)</f>
        <v>0</v>
      </c>
      <c r="Z93" s="4">
        <f>IFERROR(VLOOKUP($A93,Round23[],5,FALSE), 0)</f>
        <v>0</v>
      </c>
      <c r="AA93" s="4">
        <f>IFERROR(VLOOKUP($A93,Round24[],5,FALSE), 0)</f>
        <v>0</v>
      </c>
      <c r="AB93" s="4">
        <f>IFERROR(VLOOKUP($A93,Round25[],5,FALSE), 0)</f>
        <v>0</v>
      </c>
      <c r="AC93" s="4">
        <f>IFERROR(VLOOKUP($A93,Round26[],5,FALSE), 0)</f>
        <v>0</v>
      </c>
      <c r="AD93" s="4">
        <f>IFERROR(VLOOKUP($A93,Round27[],5,FALSE), 0)</f>
        <v>0</v>
      </c>
      <c r="AE93" s="4">
        <f>IFERROR(VLOOKUP($A93,Round28[],5,FALSE), 0)</f>
        <v>0</v>
      </c>
      <c r="AF93" s="4">
        <f>IFERROR(VLOOKUP($A93,Round29[],5,FALSE), 0)</f>
        <v>0</v>
      </c>
      <c r="AG93" s="4">
        <f>IFERROR(VLOOKUP($A93,Round30[],5,FALSE), 0)</f>
        <v>0</v>
      </c>
      <c r="AH93" s="4">
        <f>IFERROR(VLOOKUP($A93,Round31[],5,FALSE), 0)</f>
        <v>0</v>
      </c>
      <c r="AI93" s="4">
        <f>IFERROR(VLOOKUP($A93,Round32[],5,FALSE), 0)</f>
        <v>0</v>
      </c>
      <c r="AJ93" s="4">
        <f>IFERROR(VLOOKUP($A93,Round33[],5,FALSE), 0)</f>
        <v>0</v>
      </c>
      <c r="AK93" s="4">
        <f>IFERROR(VLOOKUP($A93,Round34[],5,FALSE), 0)</f>
        <v>0</v>
      </c>
      <c r="AL93" s="4">
        <f>IFERROR(VLOOKUP($A93,Round35[],5,FALSE), 0)</f>
        <v>0</v>
      </c>
      <c r="AM93" s="4">
        <f>IFERROR(VLOOKUP($A93,Round36[],5,FALSE), 0)</f>
        <v>0</v>
      </c>
      <c r="AN93" s="4">
        <f>IFERROR(VLOOKUP($A93,Round37[],5,FALSE), 0)</f>
        <v>0</v>
      </c>
      <c r="AO93" s="4">
        <f>IFERROR(VLOOKUP($A93,Round38[],5,FALSE), 0)</f>
        <v>0</v>
      </c>
      <c r="AP93" s="4">
        <f>IFERROR(VLOOKUP($A93,Round39[],5,FALSE), 0)</f>
        <v>0</v>
      </c>
      <c r="AQ93" s="4">
        <f>IFERROR(VLOOKUP($A93,Round40[],5,FALSE), 0)</f>
        <v>0</v>
      </c>
      <c r="AR93" s="4">
        <f>IFERROR(VLOOKUP($A93,Round41[],5,FALSE), 0)</f>
        <v>0</v>
      </c>
      <c r="AS93" s="4">
        <f>IFERROR(VLOOKUP($A93,Round42[],5,FALSE), 0)</f>
        <v>0</v>
      </c>
      <c r="AT93" s="4">
        <f>IFERROR(VLOOKUP($A93,Round43[],5,FALSE), 0)</f>
        <v>0</v>
      </c>
      <c r="AU93" s="4">
        <f>IFERROR(VLOOKUP($A93,Round44[],5,FALSE), 0)</f>
        <v>0</v>
      </c>
      <c r="AV93" s="4">
        <f>IFERROR(VLOOKUP($A93,Round45[],5,FALSE), 0)</f>
        <v>0</v>
      </c>
      <c r="AW93" s="4">
        <f>IFERROR(VLOOKUP($A93,Round46[],5,FALSE), 0)</f>
        <v>0</v>
      </c>
      <c r="AX93" s="4">
        <f>IFERROR(VLOOKUP($A93,Round47[],5,FALSE), 0)</f>
        <v>0</v>
      </c>
      <c r="AY93" s="4">
        <f>IFERROR(VLOOKUP($A93,Round48[],5,FALSE), 0)</f>
        <v>0</v>
      </c>
      <c r="AZ93" s="4">
        <f>IFERROR(VLOOKUP($A93,Round49[],5,FALSE), 0)</f>
        <v>0</v>
      </c>
      <c r="BA93" s="4">
        <f>IFERROR(VLOOKUP($A93,Round50[],5,FALSE), 0)</f>
        <v>0</v>
      </c>
      <c r="BB93" s="4">
        <f>IFERROR(VLOOKUP($A93,Round51[],5,FALSE), 0)</f>
        <v>0</v>
      </c>
      <c r="BC93" s="4">
        <f>IFERROR(VLOOKUP($A93,Round52[],5,FALSE), 0)</f>
        <v>0</v>
      </c>
      <c r="BD93" s="4">
        <f>IFERROR(VLOOKUP($A93,Round53[],5,FALSE), 0)</f>
        <v>0</v>
      </c>
      <c r="BE93" s="4">
        <f>IFERROR(VLOOKUP($A93,Round54[],5,FALSE), 0)</f>
        <v>0</v>
      </c>
      <c r="BF93" s="4">
        <f>IFERROR(VLOOKUP($A93,Round55[],5,FALSE), 0)</f>
        <v>0</v>
      </c>
      <c r="BG93" s="4">
        <f>IFERROR(VLOOKUP($A93,Round56[],5,FALSE), 0)</f>
        <v>0</v>
      </c>
      <c r="BH93" s="4">
        <f>IFERROR(VLOOKUP($A93,Round57[],5,FALSE), 0)</f>
        <v>0</v>
      </c>
      <c r="BI93" s="4">
        <f>IFERROR(VLOOKUP($A93,Round58[],5,FALSE), 0)</f>
        <v>0</v>
      </c>
      <c r="BJ93" s="4">
        <f>IFERROR(VLOOKUP($A93,Round59[],5,FALSE), 0)</f>
        <v>0</v>
      </c>
      <c r="BK93" s="4">
        <f>IFERROR(VLOOKUP($A93,Round60[],5,FALSE), 0)</f>
        <v>0</v>
      </c>
    </row>
    <row r="94" spans="1:63" ht="22.5">
      <c r="A94" s="1">
        <v>17714</v>
      </c>
      <c r="B94" s="2" t="s">
        <v>70</v>
      </c>
      <c r="C94" s="6">
        <f xml:space="preserve"> SUM(TotalPoints[[#This Row],[دور 1]:[دور 60]])</f>
        <v>3</v>
      </c>
      <c r="D94" s="1">
        <f>IFERROR(VLOOKUP($A94,Round01[],5,FALSE), 0)</f>
        <v>3</v>
      </c>
      <c r="E94" s="1">
        <f>IFERROR(VLOOKUP($A94,Round02[],5,FALSE), 0)</f>
        <v>0</v>
      </c>
      <c r="F94" s="1">
        <f>IFERROR(VLOOKUP($A94,Round03[],5,FALSE), 0)</f>
        <v>0</v>
      </c>
      <c r="G94" s="1">
        <f>IFERROR(VLOOKUP($A94,Round04[],5,FALSE), 0)</f>
        <v>0</v>
      </c>
      <c r="H94" s="1">
        <f>IFERROR(VLOOKUP($A94,Round05[],5,FALSE), 0)</f>
        <v>0</v>
      </c>
      <c r="I94" s="4">
        <f>IFERROR(VLOOKUP($A94,Round06[],5,FALSE), 0)</f>
        <v>0</v>
      </c>
      <c r="J94" s="1">
        <f>IFERROR(VLOOKUP($A94,Round07[],5,FALSE), 0)</f>
        <v>0</v>
      </c>
      <c r="K94" s="1">
        <f>IFERROR(VLOOKUP($A94,Round08[],5,FALSE), 0)</f>
        <v>0</v>
      </c>
      <c r="L94" s="1">
        <f>IFERROR(VLOOKUP($A94,Round09[],5,FALSE), 0)</f>
        <v>0</v>
      </c>
      <c r="M94" s="1">
        <f>IFERROR(VLOOKUP($A94,Round10[],5,FALSE), 0)</f>
        <v>0</v>
      </c>
      <c r="N94" s="1">
        <f>IFERROR(VLOOKUP($A94,Round11[],5,FALSE), 0)</f>
        <v>0</v>
      </c>
      <c r="O94" s="1">
        <f>IFERROR(VLOOKUP($A94,Round12[],5,FALSE), 0)</f>
        <v>0</v>
      </c>
      <c r="P94" s="1">
        <f>IFERROR(VLOOKUP($A94,Round13[],5,FALSE), 0)</f>
        <v>0</v>
      </c>
      <c r="Q94" s="1">
        <f>IFERROR(VLOOKUP($A94,Round14[],5,FALSE), 0)</f>
        <v>0</v>
      </c>
      <c r="R94" s="1">
        <f>IFERROR(VLOOKUP($A94,Round15[],5,FALSE), 0)</f>
        <v>0</v>
      </c>
      <c r="S94" s="1">
        <f>IFERROR(VLOOKUP($A94,Round16[],5,FALSE), 0)</f>
        <v>0</v>
      </c>
      <c r="T94" s="1">
        <f>IFERROR(VLOOKUP($A94,Round17[],5,FALSE), 0)</f>
        <v>0</v>
      </c>
      <c r="U94" s="1">
        <f>IFERROR(VLOOKUP($A94,Round18[],5,FALSE), 0)</f>
        <v>0</v>
      </c>
      <c r="V94" s="1">
        <f>IFERROR(VLOOKUP($A94,Round19[],5,FALSE), 0)</f>
        <v>0</v>
      </c>
      <c r="W94" s="1">
        <f>IFERROR(VLOOKUP($A94,Round20[],5,FALSE), 0)</f>
        <v>0</v>
      </c>
      <c r="X94" s="1">
        <f>IFERROR(VLOOKUP($A94,Round21[],5,FALSE), 0)</f>
        <v>0</v>
      </c>
      <c r="Y94" s="1">
        <f>IFERROR(VLOOKUP($A94,Round22[],5,FALSE), 0)</f>
        <v>0</v>
      </c>
      <c r="Z94" s="1">
        <f>IFERROR(VLOOKUP($A94,Round23[],5,FALSE), 0)</f>
        <v>0</v>
      </c>
      <c r="AA94" s="1">
        <f>IFERROR(VLOOKUP($A94,Round24[],5,FALSE), 0)</f>
        <v>0</v>
      </c>
      <c r="AB94" s="1">
        <f>IFERROR(VLOOKUP($A94,Round25[],5,FALSE), 0)</f>
        <v>0</v>
      </c>
      <c r="AC94" s="1">
        <f>IFERROR(VLOOKUP($A94,Round26[],5,FALSE), 0)</f>
        <v>0</v>
      </c>
      <c r="AD94" s="1">
        <f>IFERROR(VLOOKUP($A94,Round27[],5,FALSE), 0)</f>
        <v>0</v>
      </c>
      <c r="AE94" s="1">
        <f>IFERROR(VLOOKUP($A94,Round28[],5,FALSE), 0)</f>
        <v>0</v>
      </c>
      <c r="AF94" s="1">
        <f>IFERROR(VLOOKUP($A94,Round29[],5,FALSE), 0)</f>
        <v>0</v>
      </c>
      <c r="AG94" s="1">
        <f>IFERROR(VLOOKUP($A94,Round30[],5,FALSE), 0)</f>
        <v>0</v>
      </c>
      <c r="AH94" s="1">
        <f>IFERROR(VLOOKUP($A94,Round31[],5,FALSE), 0)</f>
        <v>0</v>
      </c>
      <c r="AI94" s="1">
        <f>IFERROR(VLOOKUP($A94,Round32[],5,FALSE), 0)</f>
        <v>0</v>
      </c>
      <c r="AJ94" s="1">
        <f>IFERROR(VLOOKUP($A94,Round33[],5,FALSE), 0)</f>
        <v>0</v>
      </c>
      <c r="AK94" s="1">
        <f>IFERROR(VLOOKUP($A94,Round34[],5,FALSE), 0)</f>
        <v>0</v>
      </c>
      <c r="AL94" s="1">
        <f>IFERROR(VLOOKUP($A94,Round35[],5,FALSE), 0)</f>
        <v>0</v>
      </c>
      <c r="AM94" s="1">
        <f>IFERROR(VLOOKUP($A94,Round36[],5,FALSE), 0)</f>
        <v>0</v>
      </c>
      <c r="AN94" s="1">
        <f>IFERROR(VLOOKUP($A94,Round37[],5,FALSE), 0)</f>
        <v>0</v>
      </c>
      <c r="AO94" s="1">
        <f>IFERROR(VLOOKUP($A94,Round38[],5,FALSE), 0)</f>
        <v>0</v>
      </c>
      <c r="AP94" s="1">
        <f>IFERROR(VLOOKUP($A94,Round39[],5,FALSE), 0)</f>
        <v>0</v>
      </c>
      <c r="AQ94" s="1">
        <f>IFERROR(VLOOKUP($A94,Round40[],5,FALSE), 0)</f>
        <v>0</v>
      </c>
      <c r="AR94" s="1">
        <f>IFERROR(VLOOKUP($A94,Round41[],5,FALSE), 0)</f>
        <v>0</v>
      </c>
      <c r="AS94" s="1">
        <f>IFERROR(VLOOKUP($A94,Round42[],5,FALSE), 0)</f>
        <v>0</v>
      </c>
      <c r="AT94" s="1">
        <f>IFERROR(VLOOKUP($A94,Round43[],5,FALSE), 0)</f>
        <v>0</v>
      </c>
      <c r="AU94" s="1">
        <f>IFERROR(VLOOKUP($A94,Round44[],5,FALSE), 0)</f>
        <v>0</v>
      </c>
      <c r="AV94" s="1">
        <f>IFERROR(VLOOKUP($A94,Round45[],5,FALSE), 0)</f>
        <v>0</v>
      </c>
      <c r="AW94" s="1">
        <f>IFERROR(VLOOKUP($A94,Round46[],5,FALSE), 0)</f>
        <v>0</v>
      </c>
      <c r="AX94" s="1">
        <f>IFERROR(VLOOKUP($A94,Round47[],5,FALSE), 0)</f>
        <v>0</v>
      </c>
      <c r="AY94" s="1">
        <f>IFERROR(VLOOKUP($A94,Round48[],5,FALSE), 0)</f>
        <v>0</v>
      </c>
      <c r="AZ94" s="1">
        <f>IFERROR(VLOOKUP($A94,Round49[],5,FALSE), 0)</f>
        <v>0</v>
      </c>
      <c r="BA94" s="1">
        <f>IFERROR(VLOOKUP($A94,Round50[],5,FALSE), 0)</f>
        <v>0</v>
      </c>
      <c r="BB94" s="1">
        <f>IFERROR(VLOOKUP($A94,Round51[],5,FALSE), 0)</f>
        <v>0</v>
      </c>
      <c r="BC94" s="1">
        <f>IFERROR(VLOOKUP($A94,Round52[],5,FALSE), 0)</f>
        <v>0</v>
      </c>
      <c r="BD94" s="1">
        <f>IFERROR(VLOOKUP($A94,Round53[],5,FALSE), 0)</f>
        <v>0</v>
      </c>
      <c r="BE94" s="1">
        <f>IFERROR(VLOOKUP($A94,Round54[],5,FALSE), 0)</f>
        <v>0</v>
      </c>
      <c r="BF94" s="1">
        <f>IFERROR(VLOOKUP($A94,Round55[],5,FALSE), 0)</f>
        <v>0</v>
      </c>
      <c r="BG94" s="1">
        <f>IFERROR(VLOOKUP($A94,Round56[],5,FALSE), 0)</f>
        <v>0</v>
      </c>
      <c r="BH94" s="1">
        <f>IFERROR(VLOOKUP($A94,Round57[],5,FALSE), 0)</f>
        <v>0</v>
      </c>
      <c r="BI94" s="1">
        <f>IFERROR(VLOOKUP($A94,Round58[],5,FALSE), 0)</f>
        <v>0</v>
      </c>
      <c r="BJ94" s="1">
        <f>IFERROR(VLOOKUP($A94,Round59[],5,FALSE), 0)</f>
        <v>0</v>
      </c>
      <c r="BK94" s="1">
        <f>IFERROR(VLOOKUP($A94,Round60[],5,FALSE), 0)</f>
        <v>0</v>
      </c>
    </row>
    <row r="95" spans="1:63" ht="22.5">
      <c r="A95" s="1">
        <v>14987</v>
      </c>
      <c r="B95" s="5" t="s">
        <v>134</v>
      </c>
      <c r="C95" s="7">
        <f xml:space="preserve"> SUM(TotalPoints[[#This Row],[دور 1]:[دور 60]])</f>
        <v>3</v>
      </c>
      <c r="D95" s="4">
        <f>IFERROR(VLOOKUP($A95,Round01[],5,FALSE), 0)</f>
        <v>2</v>
      </c>
      <c r="E95" s="4">
        <f>IFERROR(VLOOKUP($A95,Round02[],5,FALSE), 0)</f>
        <v>0</v>
      </c>
      <c r="F95" s="4">
        <f>IFERROR(VLOOKUP($A95,Round03[],5,FALSE), 0)</f>
        <v>0</v>
      </c>
      <c r="G95" s="4">
        <f>IFERROR(VLOOKUP($A95,Round04[],5,FALSE), 0)</f>
        <v>0</v>
      </c>
      <c r="H95" s="4">
        <f>IFERROR(VLOOKUP($A95,Round05[],5,FALSE), 0)</f>
        <v>0</v>
      </c>
      <c r="I95" s="4">
        <f>IFERROR(VLOOKUP($A95,Round06[],5,FALSE), 0)</f>
        <v>1</v>
      </c>
      <c r="J95" s="4">
        <f>IFERROR(VLOOKUP($A95,Round07[],5,FALSE), 0)</f>
        <v>0</v>
      </c>
      <c r="K95" s="4">
        <f>IFERROR(VLOOKUP($A95,Round08[],5,FALSE), 0)</f>
        <v>0</v>
      </c>
      <c r="L95" s="4">
        <f>IFERROR(VLOOKUP($A95,Round09[],5,FALSE), 0)</f>
        <v>0</v>
      </c>
      <c r="M95" s="4">
        <f>IFERROR(VLOOKUP($A95,Round10[],5,FALSE), 0)</f>
        <v>0</v>
      </c>
      <c r="N95" s="4">
        <f>IFERROR(VLOOKUP($A95,Round11[],5,FALSE), 0)</f>
        <v>0</v>
      </c>
      <c r="O95" s="4">
        <f>IFERROR(VLOOKUP($A95,Round12[],5,FALSE), 0)</f>
        <v>0</v>
      </c>
      <c r="P95" s="4">
        <f>IFERROR(VLOOKUP($A95,Round13[],5,FALSE), 0)</f>
        <v>0</v>
      </c>
      <c r="Q95" s="4">
        <f>IFERROR(VLOOKUP($A95,Round14[],5,FALSE), 0)</f>
        <v>0</v>
      </c>
      <c r="R95" s="4">
        <f>IFERROR(VLOOKUP($A95,Round15[],5,FALSE), 0)</f>
        <v>0</v>
      </c>
      <c r="S95" s="4">
        <f>IFERROR(VLOOKUP($A95,Round16[],5,FALSE), 0)</f>
        <v>0</v>
      </c>
      <c r="T95" s="4">
        <f>IFERROR(VLOOKUP($A95,Round17[],5,FALSE), 0)</f>
        <v>0</v>
      </c>
      <c r="U95" s="4">
        <f>IFERROR(VLOOKUP($A95,Round18[],5,FALSE), 0)</f>
        <v>0</v>
      </c>
      <c r="V95" s="4">
        <f>IFERROR(VLOOKUP($A95,Round19[],5,FALSE), 0)</f>
        <v>0</v>
      </c>
      <c r="W95" s="4">
        <f>IFERROR(VLOOKUP($A95,Round20[],5,FALSE), 0)</f>
        <v>0</v>
      </c>
      <c r="X95" s="4">
        <f>IFERROR(VLOOKUP($A95,Round21[],5,FALSE), 0)</f>
        <v>0</v>
      </c>
      <c r="Y95" s="4">
        <f>IFERROR(VLOOKUP($A95,Round22[],5,FALSE), 0)</f>
        <v>0</v>
      </c>
      <c r="Z95" s="4">
        <f>IFERROR(VLOOKUP($A95,Round23[],5,FALSE), 0)</f>
        <v>0</v>
      </c>
      <c r="AA95" s="4">
        <f>IFERROR(VLOOKUP($A95,Round24[],5,FALSE), 0)</f>
        <v>0</v>
      </c>
      <c r="AB95" s="4">
        <f>IFERROR(VLOOKUP($A95,Round25[],5,FALSE), 0)</f>
        <v>0</v>
      </c>
      <c r="AC95" s="4">
        <f>IFERROR(VLOOKUP($A95,Round26[],5,FALSE), 0)</f>
        <v>0</v>
      </c>
      <c r="AD95" s="4">
        <f>IFERROR(VLOOKUP($A95,Round27[],5,FALSE), 0)</f>
        <v>0</v>
      </c>
      <c r="AE95" s="4">
        <f>IFERROR(VLOOKUP($A95,Round28[],5,FALSE), 0)</f>
        <v>0</v>
      </c>
      <c r="AF95" s="4">
        <f>IFERROR(VLOOKUP($A95,Round29[],5,FALSE), 0)</f>
        <v>0</v>
      </c>
      <c r="AG95" s="4">
        <f>IFERROR(VLOOKUP($A95,Round30[],5,FALSE), 0)</f>
        <v>0</v>
      </c>
      <c r="AH95" s="4">
        <f>IFERROR(VLOOKUP($A95,Round31[],5,FALSE), 0)</f>
        <v>0</v>
      </c>
      <c r="AI95" s="4">
        <f>IFERROR(VLOOKUP($A95,Round32[],5,FALSE), 0)</f>
        <v>0</v>
      </c>
      <c r="AJ95" s="4">
        <f>IFERROR(VLOOKUP($A95,Round33[],5,FALSE), 0)</f>
        <v>0</v>
      </c>
      <c r="AK95" s="4">
        <f>IFERROR(VLOOKUP($A95,Round34[],5,FALSE), 0)</f>
        <v>0</v>
      </c>
      <c r="AL95" s="4">
        <f>IFERROR(VLOOKUP($A95,Round35[],5,FALSE), 0)</f>
        <v>0</v>
      </c>
      <c r="AM95" s="4">
        <f>IFERROR(VLOOKUP($A95,Round36[],5,FALSE), 0)</f>
        <v>0</v>
      </c>
      <c r="AN95" s="4">
        <f>IFERROR(VLOOKUP($A95,Round37[],5,FALSE), 0)</f>
        <v>0</v>
      </c>
      <c r="AO95" s="4">
        <f>IFERROR(VLOOKUP($A95,Round38[],5,FALSE), 0)</f>
        <v>0</v>
      </c>
      <c r="AP95" s="4">
        <f>IFERROR(VLOOKUP($A95,Round39[],5,FALSE), 0)</f>
        <v>0</v>
      </c>
      <c r="AQ95" s="4">
        <f>IFERROR(VLOOKUP($A95,Round40[],5,FALSE), 0)</f>
        <v>0</v>
      </c>
      <c r="AR95" s="4">
        <f>IFERROR(VLOOKUP($A95,Round41[],5,FALSE), 0)</f>
        <v>0</v>
      </c>
      <c r="AS95" s="4">
        <f>IFERROR(VLOOKUP($A95,Round42[],5,FALSE), 0)</f>
        <v>0</v>
      </c>
      <c r="AT95" s="4">
        <f>IFERROR(VLOOKUP($A95,Round43[],5,FALSE), 0)</f>
        <v>0</v>
      </c>
      <c r="AU95" s="4">
        <f>IFERROR(VLOOKUP($A95,Round44[],5,FALSE), 0)</f>
        <v>0</v>
      </c>
      <c r="AV95" s="4">
        <f>IFERROR(VLOOKUP($A95,Round45[],5,FALSE), 0)</f>
        <v>0</v>
      </c>
      <c r="AW95" s="4">
        <f>IFERROR(VLOOKUP($A95,Round46[],5,FALSE), 0)</f>
        <v>0</v>
      </c>
      <c r="AX95" s="4">
        <f>IFERROR(VLOOKUP($A95,Round47[],5,FALSE), 0)</f>
        <v>0</v>
      </c>
      <c r="AY95" s="4">
        <f>IFERROR(VLOOKUP($A95,Round48[],5,FALSE), 0)</f>
        <v>0</v>
      </c>
      <c r="AZ95" s="4">
        <f>IFERROR(VLOOKUP($A95,Round49[],5,FALSE), 0)</f>
        <v>0</v>
      </c>
      <c r="BA95" s="4">
        <f>IFERROR(VLOOKUP($A95,Round50[],5,FALSE), 0)</f>
        <v>0</v>
      </c>
      <c r="BB95" s="4">
        <f>IFERROR(VLOOKUP($A95,Round51[],5,FALSE), 0)</f>
        <v>0</v>
      </c>
      <c r="BC95" s="4">
        <f>IFERROR(VLOOKUP($A95,Round52[],5,FALSE), 0)</f>
        <v>0</v>
      </c>
      <c r="BD95" s="4">
        <f>IFERROR(VLOOKUP($A95,Round53[],5,FALSE), 0)</f>
        <v>0</v>
      </c>
      <c r="BE95" s="4">
        <f>IFERROR(VLOOKUP($A95,Round54[],5,FALSE), 0)</f>
        <v>0</v>
      </c>
      <c r="BF95" s="4">
        <f>IFERROR(VLOOKUP($A95,Round55[],5,FALSE), 0)</f>
        <v>0</v>
      </c>
      <c r="BG95" s="4">
        <f>IFERROR(VLOOKUP($A95,Round56[],5,FALSE), 0)</f>
        <v>0</v>
      </c>
      <c r="BH95" s="4">
        <f>IFERROR(VLOOKUP($A95,Round57[],5,FALSE), 0)</f>
        <v>0</v>
      </c>
      <c r="BI95" s="4">
        <f>IFERROR(VLOOKUP($A95,Round58[],5,FALSE), 0)</f>
        <v>0</v>
      </c>
      <c r="BJ95" s="4">
        <f>IFERROR(VLOOKUP($A95,Round59[],5,FALSE), 0)</f>
        <v>0</v>
      </c>
      <c r="BK95" s="4">
        <f>IFERROR(VLOOKUP($A95,Round60[],5,FALSE), 0)</f>
        <v>0</v>
      </c>
    </row>
    <row r="96" spans="1:63" ht="22.5">
      <c r="A96" s="1">
        <v>11685</v>
      </c>
      <c r="B96" s="5" t="s">
        <v>105</v>
      </c>
      <c r="C96" s="7">
        <f xml:space="preserve"> SUM(TotalPoints[[#This Row],[دور 1]:[دور 60]])</f>
        <v>3</v>
      </c>
      <c r="D96" s="4">
        <f>IFERROR(VLOOKUP($A96,Round01[],5,FALSE), 0)</f>
        <v>2</v>
      </c>
      <c r="E96" s="4">
        <f>IFERROR(VLOOKUP($A96,Round02[],5,FALSE), 0)</f>
        <v>0</v>
      </c>
      <c r="F96" s="4">
        <f>IFERROR(VLOOKUP($A96,Round03[],5,FALSE), 0)</f>
        <v>0</v>
      </c>
      <c r="G96" s="4">
        <f>IFERROR(VLOOKUP($A96,Round04[],5,FALSE), 0)</f>
        <v>0</v>
      </c>
      <c r="H96" s="4">
        <f>IFERROR(VLOOKUP($A96,Round05[],5,FALSE), 0)</f>
        <v>1</v>
      </c>
      <c r="I96" s="4">
        <f>IFERROR(VLOOKUP($A96,Round06[],5,FALSE), 0)</f>
        <v>0</v>
      </c>
      <c r="J96" s="4">
        <f>IFERROR(VLOOKUP($A96,Round07[],5,FALSE), 0)</f>
        <v>0</v>
      </c>
      <c r="K96" s="4">
        <f>IFERROR(VLOOKUP($A96,Round08[],5,FALSE), 0)</f>
        <v>0</v>
      </c>
      <c r="L96" s="4">
        <f>IFERROR(VLOOKUP($A96,Round09[],5,FALSE), 0)</f>
        <v>0</v>
      </c>
      <c r="M96" s="4">
        <f>IFERROR(VLOOKUP($A96,Round10[],5,FALSE), 0)</f>
        <v>0</v>
      </c>
      <c r="N96" s="4">
        <f>IFERROR(VLOOKUP($A96,Round11[],5,FALSE), 0)</f>
        <v>0</v>
      </c>
      <c r="O96" s="4">
        <f>IFERROR(VLOOKUP($A96,Round12[],5,FALSE), 0)</f>
        <v>0</v>
      </c>
      <c r="P96" s="4">
        <f>IFERROR(VLOOKUP($A96,Round13[],5,FALSE), 0)</f>
        <v>0</v>
      </c>
      <c r="Q96" s="4">
        <f>IFERROR(VLOOKUP($A96,Round14[],5,FALSE), 0)</f>
        <v>0</v>
      </c>
      <c r="R96" s="4">
        <f>IFERROR(VLOOKUP($A96,Round15[],5,FALSE), 0)</f>
        <v>0</v>
      </c>
      <c r="S96" s="4">
        <f>IFERROR(VLOOKUP($A96,Round16[],5,FALSE), 0)</f>
        <v>0</v>
      </c>
      <c r="T96" s="4">
        <f>IFERROR(VLOOKUP($A96,Round17[],5,FALSE), 0)</f>
        <v>0</v>
      </c>
      <c r="U96" s="4">
        <f>IFERROR(VLOOKUP($A96,Round18[],5,FALSE), 0)</f>
        <v>0</v>
      </c>
      <c r="V96" s="4">
        <f>IFERROR(VLOOKUP($A96,Round19[],5,FALSE), 0)</f>
        <v>0</v>
      </c>
      <c r="W96" s="4">
        <f>IFERROR(VLOOKUP($A96,Round20[],5,FALSE), 0)</f>
        <v>0</v>
      </c>
      <c r="X96" s="4">
        <f>IFERROR(VLOOKUP($A96,Round21[],5,FALSE), 0)</f>
        <v>0</v>
      </c>
      <c r="Y96" s="4">
        <f>IFERROR(VLOOKUP($A96,Round22[],5,FALSE), 0)</f>
        <v>0</v>
      </c>
      <c r="Z96" s="4">
        <f>IFERROR(VLOOKUP($A96,Round23[],5,FALSE), 0)</f>
        <v>0</v>
      </c>
      <c r="AA96" s="4">
        <f>IFERROR(VLOOKUP($A96,Round24[],5,FALSE), 0)</f>
        <v>0</v>
      </c>
      <c r="AB96" s="4">
        <f>IFERROR(VLOOKUP($A96,Round25[],5,FALSE), 0)</f>
        <v>0</v>
      </c>
      <c r="AC96" s="4">
        <f>IFERROR(VLOOKUP($A96,Round26[],5,FALSE), 0)</f>
        <v>0</v>
      </c>
      <c r="AD96" s="4">
        <f>IFERROR(VLOOKUP($A96,Round27[],5,FALSE), 0)</f>
        <v>0</v>
      </c>
      <c r="AE96" s="4">
        <f>IFERROR(VLOOKUP($A96,Round28[],5,FALSE), 0)</f>
        <v>0</v>
      </c>
      <c r="AF96" s="4">
        <f>IFERROR(VLOOKUP($A96,Round29[],5,FALSE), 0)</f>
        <v>0</v>
      </c>
      <c r="AG96" s="4">
        <f>IFERROR(VLOOKUP($A96,Round30[],5,FALSE), 0)</f>
        <v>0</v>
      </c>
      <c r="AH96" s="4">
        <f>IFERROR(VLOOKUP($A96,Round31[],5,FALSE), 0)</f>
        <v>0</v>
      </c>
      <c r="AI96" s="4">
        <f>IFERROR(VLOOKUP($A96,Round32[],5,FALSE), 0)</f>
        <v>0</v>
      </c>
      <c r="AJ96" s="4">
        <f>IFERROR(VLOOKUP($A96,Round33[],5,FALSE), 0)</f>
        <v>0</v>
      </c>
      <c r="AK96" s="4">
        <f>IFERROR(VLOOKUP($A96,Round34[],5,FALSE), 0)</f>
        <v>0</v>
      </c>
      <c r="AL96" s="4">
        <f>IFERROR(VLOOKUP($A96,Round35[],5,FALSE), 0)</f>
        <v>0</v>
      </c>
      <c r="AM96" s="4">
        <f>IFERROR(VLOOKUP($A96,Round36[],5,FALSE), 0)</f>
        <v>0</v>
      </c>
      <c r="AN96" s="4">
        <f>IFERROR(VLOOKUP($A96,Round37[],5,FALSE), 0)</f>
        <v>0</v>
      </c>
      <c r="AO96" s="4">
        <f>IFERROR(VLOOKUP($A96,Round38[],5,FALSE), 0)</f>
        <v>0</v>
      </c>
      <c r="AP96" s="4">
        <f>IFERROR(VLOOKUP($A96,Round39[],5,FALSE), 0)</f>
        <v>0</v>
      </c>
      <c r="AQ96" s="4">
        <f>IFERROR(VLOOKUP($A96,Round40[],5,FALSE), 0)</f>
        <v>0</v>
      </c>
      <c r="AR96" s="4">
        <f>IFERROR(VLOOKUP($A96,Round41[],5,FALSE), 0)</f>
        <v>0</v>
      </c>
      <c r="AS96" s="4">
        <f>IFERROR(VLOOKUP($A96,Round42[],5,FALSE), 0)</f>
        <v>0</v>
      </c>
      <c r="AT96" s="4">
        <f>IFERROR(VLOOKUP($A96,Round43[],5,FALSE), 0)</f>
        <v>0</v>
      </c>
      <c r="AU96" s="4">
        <f>IFERROR(VLOOKUP($A96,Round44[],5,FALSE), 0)</f>
        <v>0</v>
      </c>
      <c r="AV96" s="4">
        <f>IFERROR(VLOOKUP($A96,Round45[],5,FALSE), 0)</f>
        <v>0</v>
      </c>
      <c r="AW96" s="4">
        <f>IFERROR(VLOOKUP($A96,Round46[],5,FALSE), 0)</f>
        <v>0</v>
      </c>
      <c r="AX96" s="4">
        <f>IFERROR(VLOOKUP($A96,Round47[],5,FALSE), 0)</f>
        <v>0</v>
      </c>
      <c r="AY96" s="4">
        <f>IFERROR(VLOOKUP($A96,Round48[],5,FALSE), 0)</f>
        <v>0</v>
      </c>
      <c r="AZ96" s="4">
        <f>IFERROR(VLOOKUP($A96,Round49[],5,FALSE), 0)</f>
        <v>0</v>
      </c>
      <c r="BA96" s="4">
        <f>IFERROR(VLOOKUP($A96,Round50[],5,FALSE), 0)</f>
        <v>0</v>
      </c>
      <c r="BB96" s="4">
        <f>IFERROR(VLOOKUP($A96,Round51[],5,FALSE), 0)</f>
        <v>0</v>
      </c>
      <c r="BC96" s="4">
        <f>IFERROR(VLOOKUP($A96,Round52[],5,FALSE), 0)</f>
        <v>0</v>
      </c>
      <c r="BD96" s="4">
        <f>IFERROR(VLOOKUP($A96,Round53[],5,FALSE), 0)</f>
        <v>0</v>
      </c>
      <c r="BE96" s="4">
        <f>IFERROR(VLOOKUP($A96,Round54[],5,FALSE), 0)</f>
        <v>0</v>
      </c>
      <c r="BF96" s="4">
        <f>IFERROR(VLOOKUP($A96,Round55[],5,FALSE), 0)</f>
        <v>0</v>
      </c>
      <c r="BG96" s="4">
        <f>IFERROR(VLOOKUP($A96,Round56[],5,FALSE), 0)</f>
        <v>0</v>
      </c>
      <c r="BH96" s="4">
        <f>IFERROR(VLOOKUP($A96,Round57[],5,FALSE), 0)</f>
        <v>0</v>
      </c>
      <c r="BI96" s="4">
        <f>IFERROR(VLOOKUP($A96,Round58[],5,FALSE), 0)</f>
        <v>0</v>
      </c>
      <c r="BJ96" s="4">
        <f>IFERROR(VLOOKUP($A96,Round59[],5,FALSE), 0)</f>
        <v>0</v>
      </c>
      <c r="BK96" s="4">
        <f>IFERROR(VLOOKUP($A96,Round60[],5,FALSE), 0)</f>
        <v>0</v>
      </c>
    </row>
    <row r="97" spans="1:63" ht="22.5">
      <c r="A97" s="1">
        <v>9310</v>
      </c>
      <c r="B97" s="5" t="s">
        <v>92</v>
      </c>
      <c r="C97" s="7">
        <f xml:space="preserve"> SUM(TotalPoints[[#This Row],[دور 1]:[دور 60]])</f>
        <v>3</v>
      </c>
      <c r="D97" s="4">
        <f>IFERROR(VLOOKUP($A97,Round01[],5,FALSE), 0)</f>
        <v>2</v>
      </c>
      <c r="E97" s="4">
        <f>IFERROR(VLOOKUP($A97,Round02[],5,FALSE), 0)</f>
        <v>0</v>
      </c>
      <c r="F97" s="4">
        <f>IFERROR(VLOOKUP($A97,Round03[],5,FALSE), 0)</f>
        <v>0</v>
      </c>
      <c r="G97" s="4">
        <f>IFERROR(VLOOKUP($A97,Round04[],5,FALSE), 0)</f>
        <v>0</v>
      </c>
      <c r="H97" s="4">
        <f>IFERROR(VLOOKUP($A97,Round05[],5,FALSE), 0)</f>
        <v>0</v>
      </c>
      <c r="I97" s="4">
        <f>IFERROR(VLOOKUP($A97,Round06[],5,FALSE), 0)</f>
        <v>1</v>
      </c>
      <c r="J97" s="1">
        <f>IFERROR(VLOOKUP($A97,Round07[],5,FALSE), 0)</f>
        <v>0</v>
      </c>
      <c r="K97" s="1">
        <f>IFERROR(VLOOKUP($A97,Round08[],5,FALSE), 0)</f>
        <v>0</v>
      </c>
      <c r="L97" s="1">
        <f>IFERROR(VLOOKUP($A97,Round09[],5,FALSE), 0)</f>
        <v>0</v>
      </c>
      <c r="M97" s="1">
        <f>IFERROR(VLOOKUP($A97,Round10[],5,FALSE), 0)</f>
        <v>0</v>
      </c>
      <c r="N97" s="1">
        <f>IFERROR(VLOOKUP($A97,Round11[],5,FALSE), 0)</f>
        <v>0</v>
      </c>
      <c r="O97" s="1">
        <f>IFERROR(VLOOKUP($A97,Round12[],5,FALSE), 0)</f>
        <v>0</v>
      </c>
      <c r="P97" s="1">
        <f>IFERROR(VLOOKUP($A97,Round13[],5,FALSE), 0)</f>
        <v>0</v>
      </c>
      <c r="Q97" s="1">
        <f>IFERROR(VLOOKUP($A97,Round14[],5,FALSE), 0)</f>
        <v>0</v>
      </c>
      <c r="R97" s="1">
        <f>IFERROR(VLOOKUP($A97,Round15[],5,FALSE), 0)</f>
        <v>0</v>
      </c>
      <c r="S97" s="1">
        <f>IFERROR(VLOOKUP($A97,Round16[],5,FALSE), 0)</f>
        <v>0</v>
      </c>
      <c r="T97" s="1">
        <f>IFERROR(VLOOKUP($A97,Round17[],5,FALSE), 0)</f>
        <v>0</v>
      </c>
      <c r="U97" s="1">
        <f>IFERROR(VLOOKUP($A97,Round18[],5,FALSE), 0)</f>
        <v>0</v>
      </c>
      <c r="V97" s="1">
        <f>IFERROR(VLOOKUP($A97,Round19[],5,FALSE), 0)</f>
        <v>0</v>
      </c>
      <c r="W97" s="1">
        <f>IFERROR(VLOOKUP($A97,Round20[],5,FALSE), 0)</f>
        <v>0</v>
      </c>
      <c r="X97" s="1">
        <f>IFERROR(VLOOKUP($A97,Round21[],5,FALSE), 0)</f>
        <v>0</v>
      </c>
      <c r="Y97" s="1">
        <f>IFERROR(VLOOKUP($A97,Round22[],5,FALSE), 0)</f>
        <v>0</v>
      </c>
      <c r="Z97" s="1">
        <f>IFERROR(VLOOKUP($A97,Round23[],5,FALSE), 0)</f>
        <v>0</v>
      </c>
      <c r="AA97" s="1">
        <f>IFERROR(VLOOKUP($A97,Round24[],5,FALSE), 0)</f>
        <v>0</v>
      </c>
      <c r="AB97" s="1">
        <f>IFERROR(VLOOKUP($A97,Round25[],5,FALSE), 0)</f>
        <v>0</v>
      </c>
      <c r="AC97" s="1">
        <f>IFERROR(VLOOKUP($A97,Round26[],5,FALSE), 0)</f>
        <v>0</v>
      </c>
      <c r="AD97" s="1">
        <f>IFERROR(VLOOKUP($A97,Round27[],5,FALSE), 0)</f>
        <v>0</v>
      </c>
      <c r="AE97" s="1">
        <f>IFERROR(VLOOKUP($A97,Round28[],5,FALSE), 0)</f>
        <v>0</v>
      </c>
      <c r="AF97" s="1">
        <f>IFERROR(VLOOKUP($A97,Round29[],5,FALSE), 0)</f>
        <v>0</v>
      </c>
      <c r="AG97" s="1">
        <f>IFERROR(VLOOKUP($A97,Round30[],5,FALSE), 0)</f>
        <v>0</v>
      </c>
      <c r="AH97" s="1">
        <f>IFERROR(VLOOKUP($A97,Round31[],5,FALSE), 0)</f>
        <v>0</v>
      </c>
      <c r="AI97" s="1">
        <f>IFERROR(VLOOKUP($A97,Round32[],5,FALSE), 0)</f>
        <v>0</v>
      </c>
      <c r="AJ97" s="1">
        <f>IFERROR(VLOOKUP($A97,Round33[],5,FALSE), 0)</f>
        <v>0</v>
      </c>
      <c r="AK97" s="1">
        <f>IFERROR(VLOOKUP($A97,Round34[],5,FALSE), 0)</f>
        <v>0</v>
      </c>
      <c r="AL97" s="1">
        <f>IFERROR(VLOOKUP($A97,Round35[],5,FALSE), 0)</f>
        <v>0</v>
      </c>
      <c r="AM97" s="1">
        <f>IFERROR(VLOOKUP($A97,Round36[],5,FALSE), 0)</f>
        <v>0</v>
      </c>
      <c r="AN97" s="1">
        <f>IFERROR(VLOOKUP($A97,Round37[],5,FALSE), 0)</f>
        <v>0</v>
      </c>
      <c r="AO97" s="1">
        <f>IFERROR(VLOOKUP($A97,Round38[],5,FALSE), 0)</f>
        <v>0</v>
      </c>
      <c r="AP97" s="1">
        <f>IFERROR(VLOOKUP($A97,Round39[],5,FALSE), 0)</f>
        <v>0</v>
      </c>
      <c r="AQ97" s="1">
        <f>IFERROR(VLOOKUP($A97,Round40[],5,FALSE), 0)</f>
        <v>0</v>
      </c>
      <c r="AR97" s="1">
        <f>IFERROR(VLOOKUP($A97,Round41[],5,FALSE), 0)</f>
        <v>0</v>
      </c>
      <c r="AS97" s="1">
        <f>IFERROR(VLOOKUP($A97,Round42[],5,FALSE), 0)</f>
        <v>0</v>
      </c>
      <c r="AT97" s="1">
        <f>IFERROR(VLOOKUP($A97,Round43[],5,FALSE), 0)</f>
        <v>0</v>
      </c>
      <c r="AU97" s="1">
        <f>IFERROR(VLOOKUP($A97,Round44[],5,FALSE), 0)</f>
        <v>0</v>
      </c>
      <c r="AV97" s="1">
        <f>IFERROR(VLOOKUP($A97,Round45[],5,FALSE), 0)</f>
        <v>0</v>
      </c>
      <c r="AW97" s="1">
        <f>IFERROR(VLOOKUP($A97,Round46[],5,FALSE), 0)</f>
        <v>0</v>
      </c>
      <c r="AX97" s="1">
        <f>IFERROR(VLOOKUP($A97,Round47[],5,FALSE), 0)</f>
        <v>0</v>
      </c>
      <c r="AY97" s="1">
        <f>IFERROR(VLOOKUP($A97,Round48[],5,FALSE), 0)</f>
        <v>0</v>
      </c>
      <c r="AZ97" s="1">
        <f>IFERROR(VLOOKUP($A97,Round49[],5,FALSE), 0)</f>
        <v>0</v>
      </c>
      <c r="BA97" s="1">
        <f>IFERROR(VLOOKUP($A97,Round50[],5,FALSE), 0)</f>
        <v>0</v>
      </c>
      <c r="BB97" s="1">
        <f>IFERROR(VLOOKUP($A97,Round51[],5,FALSE), 0)</f>
        <v>0</v>
      </c>
      <c r="BC97" s="1">
        <f>IFERROR(VLOOKUP($A97,Round52[],5,FALSE), 0)</f>
        <v>0</v>
      </c>
      <c r="BD97" s="1">
        <f>IFERROR(VLOOKUP($A97,Round53[],5,FALSE), 0)</f>
        <v>0</v>
      </c>
      <c r="BE97" s="1">
        <f>IFERROR(VLOOKUP($A97,Round54[],5,FALSE), 0)</f>
        <v>0</v>
      </c>
      <c r="BF97" s="1">
        <f>IFERROR(VLOOKUP($A97,Round55[],5,FALSE), 0)</f>
        <v>0</v>
      </c>
      <c r="BG97" s="1">
        <f>IFERROR(VLOOKUP($A97,Round56[],5,FALSE), 0)</f>
        <v>0</v>
      </c>
      <c r="BH97" s="1">
        <f>IFERROR(VLOOKUP($A97,Round57[],5,FALSE), 0)</f>
        <v>0</v>
      </c>
      <c r="BI97" s="1">
        <f>IFERROR(VLOOKUP($A97,Round58[],5,FALSE), 0)</f>
        <v>0</v>
      </c>
      <c r="BJ97" s="1">
        <f>IFERROR(VLOOKUP($A97,Round59[],5,FALSE), 0)</f>
        <v>0</v>
      </c>
      <c r="BK97" s="1">
        <f>IFERROR(VLOOKUP($A97,Round60[],5,FALSE), 0)</f>
        <v>0</v>
      </c>
    </row>
    <row r="98" spans="1:63">
      <c r="A98" s="10">
        <v>137</v>
      </c>
      <c r="B98" s="12" t="s">
        <v>198</v>
      </c>
      <c r="C98" s="11">
        <f xml:space="preserve"> SUM(TotalPoints[[#This Row],[دور 1]:[دور 60]])</f>
        <v>3</v>
      </c>
      <c r="D98" s="13">
        <f>IFERROR(VLOOKUP($A98,Round01[],5,FALSE), 0)</f>
        <v>0</v>
      </c>
      <c r="E98" s="13">
        <f>IFERROR(VLOOKUP($A98,Round02[],5,FALSE), 0)</f>
        <v>0</v>
      </c>
      <c r="F98" s="13">
        <f>IFERROR(VLOOKUP($A98,Round03[],5,FALSE), 0)</f>
        <v>0</v>
      </c>
      <c r="G98" s="13">
        <f>IFERROR(VLOOKUP($A98,Round04[],5,FALSE), 0)</f>
        <v>3</v>
      </c>
      <c r="H98" s="13">
        <f>IFERROR(VLOOKUP($A98,Round05[],5,FALSE), 0)</f>
        <v>0</v>
      </c>
      <c r="I98" s="13">
        <f>IFERROR(VLOOKUP($A98,Round06[],5,FALSE), 0)</f>
        <v>0</v>
      </c>
      <c r="J98" s="13">
        <f>IFERROR(VLOOKUP($A98,Round07[],5,FALSE), 0)</f>
        <v>0</v>
      </c>
      <c r="K98" s="13">
        <f>IFERROR(VLOOKUP($A98,Round08[],5,FALSE), 0)</f>
        <v>0</v>
      </c>
      <c r="L98" s="13">
        <f>IFERROR(VLOOKUP($A98,Round09[],5,FALSE), 0)</f>
        <v>0</v>
      </c>
      <c r="M98" s="13">
        <f>IFERROR(VLOOKUP($A98,Round10[],5,FALSE), 0)</f>
        <v>0</v>
      </c>
      <c r="N98" s="13">
        <f>IFERROR(VLOOKUP($A98,Round11[],5,FALSE), 0)</f>
        <v>0</v>
      </c>
      <c r="O98" s="13">
        <f>IFERROR(VLOOKUP($A98,Round12[],5,FALSE), 0)</f>
        <v>0</v>
      </c>
      <c r="P98" s="13">
        <f>IFERROR(VLOOKUP($A98,Round13[],5,FALSE), 0)</f>
        <v>0</v>
      </c>
      <c r="Q98" s="13">
        <f>IFERROR(VLOOKUP($A98,Round14[],5,FALSE), 0)</f>
        <v>0</v>
      </c>
      <c r="R98" s="13">
        <f>IFERROR(VLOOKUP($A98,Round15[],5,FALSE), 0)</f>
        <v>0</v>
      </c>
      <c r="S98" s="13">
        <f>IFERROR(VLOOKUP($A98,Round16[],5,FALSE), 0)</f>
        <v>0</v>
      </c>
      <c r="T98" s="13">
        <f>IFERROR(VLOOKUP($A98,Round17[],5,FALSE), 0)</f>
        <v>0</v>
      </c>
      <c r="U98" s="13">
        <f>IFERROR(VLOOKUP($A98,Round18[],5,FALSE), 0)</f>
        <v>0</v>
      </c>
      <c r="V98" s="13">
        <f>IFERROR(VLOOKUP($A98,Round19[],5,FALSE), 0)</f>
        <v>0</v>
      </c>
      <c r="W98" s="13">
        <f>IFERROR(VLOOKUP($A98,Round20[],5,FALSE), 0)</f>
        <v>0</v>
      </c>
      <c r="X98" s="13">
        <f>IFERROR(VLOOKUP($A98,Round21[],5,FALSE), 0)</f>
        <v>0</v>
      </c>
      <c r="Y98" s="13">
        <f>IFERROR(VLOOKUP($A98,Round22[],5,FALSE), 0)</f>
        <v>0</v>
      </c>
      <c r="Z98" s="13">
        <f>IFERROR(VLOOKUP($A98,Round23[],5,FALSE), 0)</f>
        <v>0</v>
      </c>
      <c r="AA98" s="13">
        <f>IFERROR(VLOOKUP($A98,Round24[],5,FALSE), 0)</f>
        <v>0</v>
      </c>
      <c r="AB98" s="13">
        <f>IFERROR(VLOOKUP($A98,Round25[],5,FALSE), 0)</f>
        <v>0</v>
      </c>
      <c r="AC98" s="13">
        <f>IFERROR(VLOOKUP($A98,Round26[],5,FALSE), 0)</f>
        <v>0</v>
      </c>
      <c r="AD98" s="13">
        <f>IFERROR(VLOOKUP($A98,Round27[],5,FALSE), 0)</f>
        <v>0</v>
      </c>
      <c r="AE98" s="13">
        <f>IFERROR(VLOOKUP($A98,Round28[],5,FALSE), 0)</f>
        <v>0</v>
      </c>
      <c r="AF98" s="13">
        <f>IFERROR(VLOOKUP($A98,Round29[],5,FALSE), 0)</f>
        <v>0</v>
      </c>
      <c r="AG98" s="13">
        <f>IFERROR(VLOOKUP($A98,Round30[],5,FALSE), 0)</f>
        <v>0</v>
      </c>
      <c r="AH98" s="13">
        <f>IFERROR(VLOOKUP($A98,Round31[],5,FALSE), 0)</f>
        <v>0</v>
      </c>
      <c r="AI98" s="13">
        <f>IFERROR(VLOOKUP($A98,Round32[],5,FALSE), 0)</f>
        <v>0</v>
      </c>
      <c r="AJ98" s="13">
        <f>IFERROR(VLOOKUP($A98,Round33[],5,FALSE), 0)</f>
        <v>0</v>
      </c>
      <c r="AK98" s="13">
        <f>IFERROR(VLOOKUP($A98,Round34[],5,FALSE), 0)</f>
        <v>0</v>
      </c>
      <c r="AL98" s="13">
        <f>IFERROR(VLOOKUP($A98,Round35[],5,FALSE), 0)</f>
        <v>0</v>
      </c>
      <c r="AM98" s="13">
        <f>IFERROR(VLOOKUP($A98,Round36[],5,FALSE), 0)</f>
        <v>0</v>
      </c>
      <c r="AN98" s="13">
        <f>IFERROR(VLOOKUP($A98,Round37[],5,FALSE), 0)</f>
        <v>0</v>
      </c>
      <c r="AO98" s="13">
        <f>IFERROR(VLOOKUP($A98,Round38[],5,FALSE), 0)</f>
        <v>0</v>
      </c>
      <c r="AP98" s="13">
        <f>IFERROR(VLOOKUP($A98,Round39[],5,FALSE), 0)</f>
        <v>0</v>
      </c>
      <c r="AQ98" s="13">
        <f>IFERROR(VLOOKUP($A98,Round40[],5,FALSE), 0)</f>
        <v>0</v>
      </c>
      <c r="AR98" s="13">
        <f>IFERROR(VLOOKUP($A98,Round41[],5,FALSE), 0)</f>
        <v>0</v>
      </c>
      <c r="AS98" s="13">
        <f>IFERROR(VLOOKUP($A98,Round42[],5,FALSE), 0)</f>
        <v>0</v>
      </c>
      <c r="AT98" s="13">
        <f>IFERROR(VLOOKUP($A98,Round43[],5,FALSE), 0)</f>
        <v>0</v>
      </c>
      <c r="AU98" s="13">
        <f>IFERROR(VLOOKUP($A98,Round44[],5,FALSE), 0)</f>
        <v>0</v>
      </c>
      <c r="AV98" s="13">
        <f>IFERROR(VLOOKUP($A98,Round45[],5,FALSE), 0)</f>
        <v>0</v>
      </c>
      <c r="AW98" s="13">
        <f>IFERROR(VLOOKUP($A98,Round46[],5,FALSE), 0)</f>
        <v>0</v>
      </c>
      <c r="AX98" s="13">
        <f>IFERROR(VLOOKUP($A98,Round47[],5,FALSE), 0)</f>
        <v>0</v>
      </c>
      <c r="AY98" s="13">
        <f>IFERROR(VLOOKUP($A98,Round48[],5,FALSE), 0)</f>
        <v>0</v>
      </c>
      <c r="AZ98" s="13">
        <f>IFERROR(VLOOKUP($A98,Round49[],5,FALSE), 0)</f>
        <v>0</v>
      </c>
      <c r="BA98" s="13">
        <f>IFERROR(VLOOKUP($A98,Round50[],5,FALSE), 0)</f>
        <v>0</v>
      </c>
      <c r="BB98" s="13">
        <f>IFERROR(VLOOKUP($A98,Round51[],5,FALSE), 0)</f>
        <v>0</v>
      </c>
      <c r="BC98" s="13">
        <f>IFERROR(VLOOKUP($A98,Round52[],5,FALSE), 0)</f>
        <v>0</v>
      </c>
      <c r="BD98" s="13">
        <f>IFERROR(VLOOKUP($A98,Round53[],5,FALSE), 0)</f>
        <v>0</v>
      </c>
      <c r="BE98" s="13">
        <f>IFERROR(VLOOKUP($A98,Round54[],5,FALSE), 0)</f>
        <v>0</v>
      </c>
      <c r="BF98" s="13">
        <f>IFERROR(VLOOKUP($A98,Round55[],5,FALSE), 0)</f>
        <v>0</v>
      </c>
      <c r="BG98" s="13">
        <f>IFERROR(VLOOKUP($A98,Round56[],5,FALSE), 0)</f>
        <v>0</v>
      </c>
      <c r="BH98" s="13">
        <f>IFERROR(VLOOKUP($A98,Round57[],5,FALSE), 0)</f>
        <v>0</v>
      </c>
      <c r="BI98" s="13">
        <f>IFERROR(VLOOKUP($A98,Round58[],5,FALSE), 0)</f>
        <v>0</v>
      </c>
      <c r="BJ98" s="13">
        <f>IFERROR(VLOOKUP($A98,Round59[],5,FALSE), 0)</f>
        <v>0</v>
      </c>
      <c r="BK98" s="13">
        <f>IFERROR(VLOOKUP($A98,Round60[],5,FALSE), 0)</f>
        <v>0</v>
      </c>
    </row>
    <row r="99" spans="1:63">
      <c r="A99" s="10">
        <v>22881</v>
      </c>
      <c r="B99" s="12" t="s">
        <v>233</v>
      </c>
      <c r="C99" s="11">
        <f xml:space="preserve"> SUM(TotalPoints[[#This Row],[دور 1]:[دور 60]])</f>
        <v>2</v>
      </c>
      <c r="D99" s="13">
        <f>IFERROR(VLOOKUP($A99,Round01[],5,FALSE), 0)</f>
        <v>0</v>
      </c>
      <c r="E99" s="13">
        <f>IFERROR(VLOOKUP($A99,Round02[],5,FALSE), 0)</f>
        <v>0</v>
      </c>
      <c r="F99" s="13">
        <f>IFERROR(VLOOKUP($A99,Round03[],5,FALSE), 0)</f>
        <v>0</v>
      </c>
      <c r="G99" s="13">
        <f>IFERROR(VLOOKUP($A99,Round04[],5,FALSE), 0)</f>
        <v>0</v>
      </c>
      <c r="H99" s="13">
        <f>IFERROR(VLOOKUP($A99,Round05[],5,FALSE), 0)</f>
        <v>0</v>
      </c>
      <c r="I99" s="13">
        <f>IFERROR(VLOOKUP($A99,Round06[],5,FALSE), 0)</f>
        <v>0</v>
      </c>
      <c r="J99" s="13">
        <f>IFERROR(VLOOKUP($A99,Round07[],5,FALSE), 0)</f>
        <v>0</v>
      </c>
      <c r="K99" s="13">
        <f>IFERROR(VLOOKUP($A99,Round08[],5,FALSE), 0)</f>
        <v>2</v>
      </c>
      <c r="L99" s="13">
        <f>IFERROR(VLOOKUP($A99,Round09[],5,FALSE), 0)</f>
        <v>0</v>
      </c>
      <c r="M99" s="13">
        <f>IFERROR(VLOOKUP($A99,Round10[],5,FALSE), 0)</f>
        <v>0</v>
      </c>
      <c r="N99" s="13">
        <f>IFERROR(VLOOKUP($A99,Round11[],5,FALSE), 0)</f>
        <v>0</v>
      </c>
      <c r="O99" s="13">
        <f>IFERROR(VLOOKUP($A99,Round12[],5,FALSE), 0)</f>
        <v>0</v>
      </c>
      <c r="P99" s="13">
        <f>IFERROR(VLOOKUP($A99,Round13[],5,FALSE), 0)</f>
        <v>0</v>
      </c>
      <c r="Q99" s="13">
        <f>IFERROR(VLOOKUP($A99,Round14[],5,FALSE), 0)</f>
        <v>0</v>
      </c>
      <c r="R99" s="13">
        <f>IFERROR(VLOOKUP($A99,Round15[],5,FALSE), 0)</f>
        <v>0</v>
      </c>
      <c r="S99" s="13">
        <f>IFERROR(VLOOKUP($A99,Round16[],5,FALSE), 0)</f>
        <v>0</v>
      </c>
      <c r="T99" s="13">
        <f>IFERROR(VLOOKUP($A99,Round17[],5,FALSE), 0)</f>
        <v>0</v>
      </c>
      <c r="U99" s="13">
        <f>IFERROR(VLOOKUP($A99,Round18[],5,FALSE), 0)</f>
        <v>0</v>
      </c>
      <c r="V99" s="13">
        <f>IFERROR(VLOOKUP($A99,Round19[],5,FALSE), 0)</f>
        <v>0</v>
      </c>
      <c r="W99" s="13">
        <f>IFERROR(VLOOKUP($A99,Round20[],5,FALSE), 0)</f>
        <v>0</v>
      </c>
      <c r="X99" s="13">
        <f>IFERROR(VLOOKUP($A99,Round21[],5,FALSE), 0)</f>
        <v>0</v>
      </c>
      <c r="Y99" s="13">
        <f>IFERROR(VLOOKUP($A99,Round22[],5,FALSE), 0)</f>
        <v>0</v>
      </c>
      <c r="Z99" s="13">
        <f>IFERROR(VLOOKUP($A99,Round23[],5,FALSE), 0)</f>
        <v>0</v>
      </c>
      <c r="AA99" s="13">
        <f>IFERROR(VLOOKUP($A99,Round24[],5,FALSE), 0)</f>
        <v>0</v>
      </c>
      <c r="AB99" s="13">
        <f>IFERROR(VLOOKUP($A99,Round25[],5,FALSE), 0)</f>
        <v>0</v>
      </c>
      <c r="AC99" s="13">
        <f>IFERROR(VLOOKUP($A99,Round26[],5,FALSE), 0)</f>
        <v>0</v>
      </c>
      <c r="AD99" s="13">
        <f>IFERROR(VLOOKUP($A99,Round27[],5,FALSE), 0)</f>
        <v>0</v>
      </c>
      <c r="AE99" s="13">
        <f>IFERROR(VLOOKUP($A99,Round28[],5,FALSE), 0)</f>
        <v>0</v>
      </c>
      <c r="AF99" s="13">
        <f>IFERROR(VLOOKUP($A99,Round29[],5,FALSE), 0)</f>
        <v>0</v>
      </c>
      <c r="AG99" s="13">
        <f>IFERROR(VLOOKUP($A99,Round30[],5,FALSE), 0)</f>
        <v>0</v>
      </c>
      <c r="AH99" s="13">
        <f>IFERROR(VLOOKUP($A99,Round31[],5,FALSE), 0)</f>
        <v>0</v>
      </c>
      <c r="AI99" s="13">
        <f>IFERROR(VLOOKUP($A99,Round32[],5,FALSE), 0)</f>
        <v>0</v>
      </c>
      <c r="AJ99" s="13">
        <f>IFERROR(VLOOKUP($A99,Round33[],5,FALSE), 0)</f>
        <v>0</v>
      </c>
      <c r="AK99" s="13">
        <f>IFERROR(VLOOKUP($A99,Round34[],5,FALSE), 0)</f>
        <v>0</v>
      </c>
      <c r="AL99" s="13">
        <f>IFERROR(VLOOKUP($A99,Round35[],5,FALSE), 0)</f>
        <v>0</v>
      </c>
      <c r="AM99" s="13">
        <f>IFERROR(VLOOKUP($A99,Round36[],5,FALSE), 0)</f>
        <v>0</v>
      </c>
      <c r="AN99" s="13">
        <f>IFERROR(VLOOKUP($A99,Round37[],5,FALSE), 0)</f>
        <v>0</v>
      </c>
      <c r="AO99" s="13">
        <f>IFERROR(VLOOKUP($A99,Round38[],5,FALSE), 0)</f>
        <v>0</v>
      </c>
      <c r="AP99" s="13">
        <f>IFERROR(VLOOKUP($A99,Round39[],5,FALSE), 0)</f>
        <v>0</v>
      </c>
      <c r="AQ99" s="13">
        <f>IFERROR(VLOOKUP($A99,Round40[],5,FALSE), 0)</f>
        <v>0</v>
      </c>
      <c r="AR99" s="13">
        <f>IFERROR(VLOOKUP($A99,Round41[],5,FALSE), 0)</f>
        <v>0</v>
      </c>
      <c r="AS99" s="13">
        <f>IFERROR(VLOOKUP($A99,Round42[],5,FALSE), 0)</f>
        <v>0</v>
      </c>
      <c r="AT99" s="13">
        <f>IFERROR(VLOOKUP($A99,Round43[],5,FALSE), 0)</f>
        <v>0</v>
      </c>
      <c r="AU99" s="13">
        <f>IFERROR(VLOOKUP($A99,Round44[],5,FALSE), 0)</f>
        <v>0</v>
      </c>
      <c r="AV99" s="13">
        <f>IFERROR(VLOOKUP($A99,Round45[],5,FALSE), 0)</f>
        <v>0</v>
      </c>
      <c r="AW99" s="13">
        <f>IFERROR(VLOOKUP($A99,Round46[],5,FALSE), 0)</f>
        <v>0</v>
      </c>
      <c r="AX99" s="13">
        <f>IFERROR(VLOOKUP($A99,Round47[],5,FALSE), 0)</f>
        <v>0</v>
      </c>
      <c r="AY99" s="13">
        <f>IFERROR(VLOOKUP($A99,Round48[],5,FALSE), 0)</f>
        <v>0</v>
      </c>
      <c r="AZ99" s="13">
        <f>IFERROR(VLOOKUP($A99,Round49[],5,FALSE), 0)</f>
        <v>0</v>
      </c>
      <c r="BA99" s="13">
        <f>IFERROR(VLOOKUP($A99,Round50[],5,FALSE), 0)</f>
        <v>0</v>
      </c>
      <c r="BB99" s="13">
        <f>IFERROR(VLOOKUP($A99,Round51[],5,FALSE), 0)</f>
        <v>0</v>
      </c>
      <c r="BC99" s="13">
        <f>IFERROR(VLOOKUP($A99,Round52[],5,FALSE), 0)</f>
        <v>0</v>
      </c>
      <c r="BD99" s="13">
        <f>IFERROR(VLOOKUP($A99,Round53[],5,FALSE), 0)</f>
        <v>0</v>
      </c>
      <c r="BE99" s="13">
        <f>IFERROR(VLOOKUP($A99,Round54[],5,FALSE), 0)</f>
        <v>0</v>
      </c>
      <c r="BF99" s="13">
        <f>IFERROR(VLOOKUP($A99,Round55[],5,FALSE), 0)</f>
        <v>0</v>
      </c>
      <c r="BG99" s="13">
        <f>IFERROR(VLOOKUP($A99,Round56[],5,FALSE), 0)</f>
        <v>0</v>
      </c>
      <c r="BH99" s="13">
        <f>IFERROR(VLOOKUP($A99,Round57[],5,FALSE), 0)</f>
        <v>0</v>
      </c>
      <c r="BI99" s="13">
        <f>IFERROR(VLOOKUP($A99,Round58[],5,FALSE), 0)</f>
        <v>0</v>
      </c>
      <c r="BJ99" s="13">
        <f>IFERROR(VLOOKUP($A99,Round59[],5,FALSE), 0)</f>
        <v>0</v>
      </c>
      <c r="BK99" s="13">
        <f>IFERROR(VLOOKUP($A99,Round60[],5,FALSE), 0)</f>
        <v>0</v>
      </c>
    </row>
    <row r="100" spans="1:63">
      <c r="A100" s="10">
        <v>20579</v>
      </c>
      <c r="B100" s="12" t="s">
        <v>238</v>
      </c>
      <c r="C100" s="11">
        <f xml:space="preserve"> SUM(TotalPoints[[#This Row],[دور 1]:[دور 60]])</f>
        <v>2</v>
      </c>
      <c r="D100" s="13">
        <f>IFERROR(VLOOKUP($A100,Round01[],5,FALSE), 0)</f>
        <v>0</v>
      </c>
      <c r="E100" s="13">
        <f>IFERROR(VLOOKUP($A100,Round02[],5,FALSE), 0)</f>
        <v>0</v>
      </c>
      <c r="F100" s="13">
        <f>IFERROR(VLOOKUP($A100,Round03[],5,FALSE), 0)</f>
        <v>0</v>
      </c>
      <c r="G100" s="13">
        <f>IFERROR(VLOOKUP($A100,Round04[],5,FALSE), 0)</f>
        <v>0</v>
      </c>
      <c r="H100" s="13">
        <f>IFERROR(VLOOKUP($A100,Round05[],5,FALSE), 0)</f>
        <v>0</v>
      </c>
      <c r="I100" s="13">
        <f>IFERROR(VLOOKUP($A100,Round06[],5,FALSE), 0)</f>
        <v>0</v>
      </c>
      <c r="J100" s="13">
        <f>IFERROR(VLOOKUP($A100,Round07[],5,FALSE), 0)</f>
        <v>0</v>
      </c>
      <c r="K100" s="13">
        <f>IFERROR(VLOOKUP($A100,Round08[],5,FALSE), 0)</f>
        <v>2</v>
      </c>
      <c r="L100" s="13">
        <f>IFERROR(VLOOKUP($A100,Round09[],5,FALSE), 0)</f>
        <v>0</v>
      </c>
      <c r="M100" s="13">
        <f>IFERROR(VLOOKUP($A100,Round10[],5,FALSE), 0)</f>
        <v>0</v>
      </c>
      <c r="N100" s="13">
        <f>IFERROR(VLOOKUP($A100,Round11[],5,FALSE), 0)</f>
        <v>0</v>
      </c>
      <c r="O100" s="13">
        <f>IFERROR(VLOOKUP($A100,Round12[],5,FALSE), 0)</f>
        <v>0</v>
      </c>
      <c r="P100" s="13">
        <f>IFERROR(VLOOKUP($A100,Round13[],5,FALSE), 0)</f>
        <v>0</v>
      </c>
      <c r="Q100" s="13">
        <f>IFERROR(VLOOKUP($A100,Round14[],5,FALSE), 0)</f>
        <v>0</v>
      </c>
      <c r="R100" s="13">
        <f>IFERROR(VLOOKUP($A100,Round15[],5,FALSE), 0)</f>
        <v>0</v>
      </c>
      <c r="S100" s="13">
        <f>IFERROR(VLOOKUP($A100,Round16[],5,FALSE), 0)</f>
        <v>0</v>
      </c>
      <c r="T100" s="13">
        <f>IFERROR(VLOOKUP($A100,Round17[],5,FALSE), 0)</f>
        <v>0</v>
      </c>
      <c r="U100" s="13">
        <f>IFERROR(VLOOKUP($A100,Round18[],5,FALSE), 0)</f>
        <v>0</v>
      </c>
      <c r="V100" s="13">
        <f>IFERROR(VLOOKUP($A100,Round19[],5,FALSE), 0)</f>
        <v>0</v>
      </c>
      <c r="W100" s="13">
        <f>IFERROR(VLOOKUP($A100,Round20[],5,FALSE), 0)</f>
        <v>0</v>
      </c>
      <c r="X100" s="13">
        <f>IFERROR(VLOOKUP($A100,Round21[],5,FALSE), 0)</f>
        <v>0</v>
      </c>
      <c r="Y100" s="13">
        <f>IFERROR(VLOOKUP($A100,Round22[],5,FALSE), 0)</f>
        <v>0</v>
      </c>
      <c r="Z100" s="13">
        <f>IFERROR(VLOOKUP($A100,Round23[],5,FALSE), 0)</f>
        <v>0</v>
      </c>
      <c r="AA100" s="13">
        <f>IFERROR(VLOOKUP($A100,Round24[],5,FALSE), 0)</f>
        <v>0</v>
      </c>
      <c r="AB100" s="13">
        <f>IFERROR(VLOOKUP($A100,Round25[],5,FALSE), 0)</f>
        <v>0</v>
      </c>
      <c r="AC100" s="13">
        <f>IFERROR(VLOOKUP($A100,Round26[],5,FALSE), 0)</f>
        <v>0</v>
      </c>
      <c r="AD100" s="13">
        <f>IFERROR(VLOOKUP($A100,Round27[],5,FALSE), 0)</f>
        <v>0</v>
      </c>
      <c r="AE100" s="13">
        <f>IFERROR(VLOOKUP($A100,Round28[],5,FALSE), 0)</f>
        <v>0</v>
      </c>
      <c r="AF100" s="13">
        <f>IFERROR(VLOOKUP($A100,Round29[],5,FALSE), 0)</f>
        <v>0</v>
      </c>
      <c r="AG100" s="13">
        <f>IFERROR(VLOOKUP($A100,Round30[],5,FALSE), 0)</f>
        <v>0</v>
      </c>
      <c r="AH100" s="13">
        <f>IFERROR(VLOOKUP($A100,Round31[],5,FALSE), 0)</f>
        <v>0</v>
      </c>
      <c r="AI100" s="13">
        <f>IFERROR(VLOOKUP($A100,Round32[],5,FALSE), 0)</f>
        <v>0</v>
      </c>
      <c r="AJ100" s="13">
        <f>IFERROR(VLOOKUP($A100,Round33[],5,FALSE), 0)</f>
        <v>0</v>
      </c>
      <c r="AK100" s="13">
        <f>IFERROR(VLOOKUP($A100,Round34[],5,FALSE), 0)</f>
        <v>0</v>
      </c>
      <c r="AL100" s="13">
        <f>IFERROR(VLOOKUP($A100,Round35[],5,FALSE), 0)</f>
        <v>0</v>
      </c>
      <c r="AM100" s="13">
        <f>IFERROR(VLOOKUP($A100,Round36[],5,FALSE), 0)</f>
        <v>0</v>
      </c>
      <c r="AN100" s="13">
        <f>IFERROR(VLOOKUP($A100,Round37[],5,FALSE), 0)</f>
        <v>0</v>
      </c>
      <c r="AO100" s="13">
        <f>IFERROR(VLOOKUP($A100,Round38[],5,FALSE), 0)</f>
        <v>0</v>
      </c>
      <c r="AP100" s="13">
        <f>IFERROR(VLOOKUP($A100,Round39[],5,FALSE), 0)</f>
        <v>0</v>
      </c>
      <c r="AQ100" s="13">
        <f>IFERROR(VLOOKUP($A100,Round40[],5,FALSE), 0)</f>
        <v>0</v>
      </c>
      <c r="AR100" s="13">
        <f>IFERROR(VLOOKUP($A100,Round41[],5,FALSE), 0)</f>
        <v>0</v>
      </c>
      <c r="AS100" s="13">
        <f>IFERROR(VLOOKUP($A100,Round42[],5,FALSE), 0)</f>
        <v>0</v>
      </c>
      <c r="AT100" s="13">
        <f>IFERROR(VLOOKUP($A100,Round43[],5,FALSE), 0)</f>
        <v>0</v>
      </c>
      <c r="AU100" s="13">
        <f>IFERROR(VLOOKUP($A100,Round44[],5,FALSE), 0)</f>
        <v>0</v>
      </c>
      <c r="AV100" s="13">
        <f>IFERROR(VLOOKUP($A100,Round45[],5,FALSE), 0)</f>
        <v>0</v>
      </c>
      <c r="AW100" s="13">
        <f>IFERROR(VLOOKUP($A100,Round46[],5,FALSE), 0)</f>
        <v>0</v>
      </c>
      <c r="AX100" s="13">
        <f>IFERROR(VLOOKUP($A100,Round47[],5,FALSE), 0)</f>
        <v>0</v>
      </c>
      <c r="AY100" s="13">
        <f>IFERROR(VLOOKUP($A100,Round48[],5,FALSE), 0)</f>
        <v>0</v>
      </c>
      <c r="AZ100" s="13">
        <f>IFERROR(VLOOKUP($A100,Round49[],5,FALSE), 0)</f>
        <v>0</v>
      </c>
      <c r="BA100" s="13">
        <f>IFERROR(VLOOKUP($A100,Round50[],5,FALSE), 0)</f>
        <v>0</v>
      </c>
      <c r="BB100" s="13">
        <f>IFERROR(VLOOKUP($A100,Round51[],5,FALSE), 0)</f>
        <v>0</v>
      </c>
      <c r="BC100" s="13">
        <f>IFERROR(VLOOKUP($A100,Round52[],5,FALSE), 0)</f>
        <v>0</v>
      </c>
      <c r="BD100" s="13">
        <f>IFERROR(VLOOKUP($A100,Round53[],5,FALSE), 0)</f>
        <v>0</v>
      </c>
      <c r="BE100" s="13">
        <f>IFERROR(VLOOKUP($A100,Round54[],5,FALSE), 0)</f>
        <v>0</v>
      </c>
      <c r="BF100" s="13">
        <f>IFERROR(VLOOKUP($A100,Round55[],5,FALSE), 0)</f>
        <v>0</v>
      </c>
      <c r="BG100" s="13">
        <f>IFERROR(VLOOKUP($A100,Round56[],5,FALSE), 0)</f>
        <v>0</v>
      </c>
      <c r="BH100" s="13">
        <f>IFERROR(VLOOKUP($A100,Round57[],5,FALSE), 0)</f>
        <v>0</v>
      </c>
      <c r="BI100" s="13">
        <f>IFERROR(VLOOKUP($A100,Round58[],5,FALSE), 0)</f>
        <v>0</v>
      </c>
      <c r="BJ100" s="13">
        <f>IFERROR(VLOOKUP($A100,Round59[],5,FALSE), 0)</f>
        <v>0</v>
      </c>
      <c r="BK100" s="13">
        <f>IFERROR(VLOOKUP($A100,Round60[],5,FALSE), 0)</f>
        <v>0</v>
      </c>
    </row>
    <row r="101" spans="1:63">
      <c r="A101" s="10">
        <v>29594</v>
      </c>
      <c r="B101" s="12" t="s">
        <v>206</v>
      </c>
      <c r="C101" s="11">
        <f xml:space="preserve"> SUM(TotalPoints[[#This Row],[دور 1]:[دور 60]])</f>
        <v>2</v>
      </c>
      <c r="D101" s="13">
        <f>IFERROR(VLOOKUP($A101,Round01[],5,FALSE), 0)</f>
        <v>0</v>
      </c>
      <c r="E101" s="13">
        <f>IFERROR(VLOOKUP($A101,Round02[],5,FALSE), 0)</f>
        <v>0</v>
      </c>
      <c r="F101" s="13">
        <f>IFERROR(VLOOKUP($A101,Round03[],5,FALSE), 0)</f>
        <v>0</v>
      </c>
      <c r="G101" s="13">
        <f>IFERROR(VLOOKUP($A101,Round04[],5,FALSE), 0)</f>
        <v>0</v>
      </c>
      <c r="H101" s="13">
        <f>IFERROR(VLOOKUP($A101,Round05[],5,FALSE), 0)</f>
        <v>1</v>
      </c>
      <c r="I101" s="13">
        <f>IFERROR(VLOOKUP($A101,Round06[],5,FALSE), 0)</f>
        <v>0</v>
      </c>
      <c r="J101" s="13">
        <f>IFERROR(VLOOKUP($A101,Round07[],5,FALSE), 0)</f>
        <v>0</v>
      </c>
      <c r="K101" s="13">
        <f>IFERROR(VLOOKUP($A101,Round08[],5,FALSE), 0)</f>
        <v>1</v>
      </c>
      <c r="L101" s="13">
        <f>IFERROR(VLOOKUP($A101,Round09[],5,FALSE), 0)</f>
        <v>0</v>
      </c>
      <c r="M101" s="13">
        <f>IFERROR(VLOOKUP($A101,Round10[],5,FALSE), 0)</f>
        <v>0</v>
      </c>
      <c r="N101" s="13">
        <f>IFERROR(VLOOKUP($A101,Round11[],5,FALSE), 0)</f>
        <v>0</v>
      </c>
      <c r="O101" s="13">
        <f>IFERROR(VLOOKUP($A101,Round12[],5,FALSE), 0)</f>
        <v>0</v>
      </c>
      <c r="P101" s="13">
        <f>IFERROR(VLOOKUP($A101,Round13[],5,FALSE), 0)</f>
        <v>0</v>
      </c>
      <c r="Q101" s="13">
        <f>IFERROR(VLOOKUP($A101,Round14[],5,FALSE), 0)</f>
        <v>0</v>
      </c>
      <c r="R101" s="13">
        <f>IFERROR(VLOOKUP($A101,Round15[],5,FALSE), 0)</f>
        <v>0</v>
      </c>
      <c r="S101" s="13">
        <f>IFERROR(VLOOKUP($A101,Round16[],5,FALSE), 0)</f>
        <v>0</v>
      </c>
      <c r="T101" s="13">
        <f>IFERROR(VLOOKUP($A101,Round17[],5,FALSE), 0)</f>
        <v>0</v>
      </c>
      <c r="U101" s="13">
        <f>IFERROR(VLOOKUP($A101,Round18[],5,FALSE), 0)</f>
        <v>0</v>
      </c>
      <c r="V101" s="13">
        <f>IFERROR(VLOOKUP($A101,Round19[],5,FALSE), 0)</f>
        <v>0</v>
      </c>
      <c r="W101" s="13">
        <f>IFERROR(VLOOKUP($A101,Round20[],5,FALSE), 0)</f>
        <v>0</v>
      </c>
      <c r="X101" s="13">
        <f>IFERROR(VLOOKUP($A101,Round21[],5,FALSE), 0)</f>
        <v>0</v>
      </c>
      <c r="Y101" s="13">
        <f>IFERROR(VLOOKUP($A101,Round22[],5,FALSE), 0)</f>
        <v>0</v>
      </c>
      <c r="Z101" s="13">
        <f>IFERROR(VLOOKUP($A101,Round23[],5,FALSE), 0)</f>
        <v>0</v>
      </c>
      <c r="AA101" s="13">
        <f>IFERROR(VLOOKUP($A101,Round24[],5,FALSE), 0)</f>
        <v>0</v>
      </c>
      <c r="AB101" s="13">
        <f>IFERROR(VLOOKUP($A101,Round25[],5,FALSE), 0)</f>
        <v>0</v>
      </c>
      <c r="AC101" s="13">
        <f>IFERROR(VLOOKUP($A101,Round26[],5,FALSE), 0)</f>
        <v>0</v>
      </c>
      <c r="AD101" s="13">
        <f>IFERROR(VLOOKUP($A101,Round27[],5,FALSE), 0)</f>
        <v>0</v>
      </c>
      <c r="AE101" s="13">
        <f>IFERROR(VLOOKUP($A101,Round28[],5,FALSE), 0)</f>
        <v>0</v>
      </c>
      <c r="AF101" s="13">
        <f>IFERROR(VLOOKUP($A101,Round29[],5,FALSE), 0)</f>
        <v>0</v>
      </c>
      <c r="AG101" s="13">
        <f>IFERROR(VLOOKUP($A101,Round30[],5,FALSE), 0)</f>
        <v>0</v>
      </c>
      <c r="AH101" s="13">
        <f>IFERROR(VLOOKUP($A101,Round31[],5,FALSE), 0)</f>
        <v>0</v>
      </c>
      <c r="AI101" s="13">
        <f>IFERROR(VLOOKUP($A101,Round32[],5,FALSE), 0)</f>
        <v>0</v>
      </c>
      <c r="AJ101" s="13">
        <f>IFERROR(VLOOKUP($A101,Round33[],5,FALSE), 0)</f>
        <v>0</v>
      </c>
      <c r="AK101" s="13">
        <f>IFERROR(VLOOKUP($A101,Round34[],5,FALSE), 0)</f>
        <v>0</v>
      </c>
      <c r="AL101" s="13">
        <f>IFERROR(VLOOKUP($A101,Round35[],5,FALSE), 0)</f>
        <v>0</v>
      </c>
      <c r="AM101" s="13">
        <f>IFERROR(VLOOKUP($A101,Round36[],5,FALSE), 0)</f>
        <v>0</v>
      </c>
      <c r="AN101" s="13">
        <f>IFERROR(VLOOKUP($A101,Round37[],5,FALSE), 0)</f>
        <v>0</v>
      </c>
      <c r="AO101" s="13">
        <f>IFERROR(VLOOKUP($A101,Round38[],5,FALSE), 0)</f>
        <v>0</v>
      </c>
      <c r="AP101" s="13">
        <f>IFERROR(VLOOKUP($A101,Round39[],5,FALSE), 0)</f>
        <v>0</v>
      </c>
      <c r="AQ101" s="13">
        <f>IFERROR(VLOOKUP($A101,Round40[],5,FALSE), 0)</f>
        <v>0</v>
      </c>
      <c r="AR101" s="13">
        <f>IFERROR(VLOOKUP($A101,Round41[],5,FALSE), 0)</f>
        <v>0</v>
      </c>
      <c r="AS101" s="13">
        <f>IFERROR(VLOOKUP($A101,Round42[],5,FALSE), 0)</f>
        <v>0</v>
      </c>
      <c r="AT101" s="13">
        <f>IFERROR(VLOOKUP($A101,Round43[],5,FALSE), 0)</f>
        <v>0</v>
      </c>
      <c r="AU101" s="13">
        <f>IFERROR(VLOOKUP($A101,Round44[],5,FALSE), 0)</f>
        <v>0</v>
      </c>
      <c r="AV101" s="13">
        <f>IFERROR(VLOOKUP($A101,Round45[],5,FALSE), 0)</f>
        <v>0</v>
      </c>
      <c r="AW101" s="13">
        <f>IFERROR(VLOOKUP($A101,Round46[],5,FALSE), 0)</f>
        <v>0</v>
      </c>
      <c r="AX101" s="13">
        <f>IFERROR(VLOOKUP($A101,Round47[],5,FALSE), 0)</f>
        <v>0</v>
      </c>
      <c r="AY101" s="13">
        <f>IFERROR(VLOOKUP($A101,Round48[],5,FALSE), 0)</f>
        <v>0</v>
      </c>
      <c r="AZ101" s="13">
        <f>IFERROR(VLOOKUP($A101,Round49[],5,FALSE), 0)</f>
        <v>0</v>
      </c>
      <c r="BA101" s="13">
        <f>IFERROR(VLOOKUP($A101,Round50[],5,FALSE), 0)</f>
        <v>0</v>
      </c>
      <c r="BB101" s="13">
        <f>IFERROR(VLOOKUP($A101,Round51[],5,FALSE), 0)</f>
        <v>0</v>
      </c>
      <c r="BC101" s="13">
        <f>IFERROR(VLOOKUP($A101,Round52[],5,FALSE), 0)</f>
        <v>0</v>
      </c>
      <c r="BD101" s="13">
        <f>IFERROR(VLOOKUP($A101,Round53[],5,FALSE), 0)</f>
        <v>0</v>
      </c>
      <c r="BE101" s="13">
        <f>IFERROR(VLOOKUP($A101,Round54[],5,FALSE), 0)</f>
        <v>0</v>
      </c>
      <c r="BF101" s="13">
        <f>IFERROR(VLOOKUP($A101,Round55[],5,FALSE), 0)</f>
        <v>0</v>
      </c>
      <c r="BG101" s="13">
        <f>IFERROR(VLOOKUP($A101,Round56[],5,FALSE), 0)</f>
        <v>0</v>
      </c>
      <c r="BH101" s="13">
        <f>IFERROR(VLOOKUP($A101,Round57[],5,FALSE), 0)</f>
        <v>0</v>
      </c>
      <c r="BI101" s="13">
        <f>IFERROR(VLOOKUP($A101,Round58[],5,FALSE), 0)</f>
        <v>0</v>
      </c>
      <c r="BJ101" s="13">
        <f>IFERROR(VLOOKUP($A101,Round59[],5,FALSE), 0)</f>
        <v>0</v>
      </c>
      <c r="BK101" s="13">
        <f>IFERROR(VLOOKUP($A101,Round60[],5,FALSE), 0)</f>
        <v>0</v>
      </c>
    </row>
    <row r="102" spans="1:63" ht="22.5">
      <c r="A102" s="1">
        <v>19186</v>
      </c>
      <c r="B102" s="5" t="s">
        <v>117</v>
      </c>
      <c r="C102" s="7">
        <f xml:space="preserve"> SUM(TotalPoints[[#This Row],[دور 1]:[دور 60]])</f>
        <v>2</v>
      </c>
      <c r="D102" s="4">
        <f>IFERROR(VLOOKUP($A102,Round01[],5,FALSE), 0)</f>
        <v>1</v>
      </c>
      <c r="E102" s="4">
        <f>IFERROR(VLOOKUP($A102,Round02[],5,FALSE), 0)</f>
        <v>0</v>
      </c>
      <c r="F102" s="4">
        <f>IFERROR(VLOOKUP($A102,Round03[],5,FALSE), 0)</f>
        <v>0</v>
      </c>
      <c r="G102" s="4">
        <f>IFERROR(VLOOKUP($A102,Round04[],5,FALSE), 0)</f>
        <v>0</v>
      </c>
      <c r="H102" s="4">
        <f>IFERROR(VLOOKUP($A102,Round05[],5,FALSE), 0)</f>
        <v>0</v>
      </c>
      <c r="I102" s="4">
        <f>IFERROR(VLOOKUP($A102,Round06[],5,FALSE), 0)</f>
        <v>0</v>
      </c>
      <c r="J102" s="1">
        <f>IFERROR(VLOOKUP($A102,Round07[],5,FALSE), 0)</f>
        <v>0</v>
      </c>
      <c r="K102" s="1">
        <f>IFERROR(VLOOKUP($A102,Round08[],5,FALSE), 0)</f>
        <v>1</v>
      </c>
      <c r="L102" s="1">
        <f>IFERROR(VLOOKUP($A102,Round09[],5,FALSE), 0)</f>
        <v>0</v>
      </c>
      <c r="M102" s="1">
        <f>IFERROR(VLOOKUP($A102,Round10[],5,FALSE), 0)</f>
        <v>0</v>
      </c>
      <c r="N102" s="1">
        <f>IFERROR(VLOOKUP($A102,Round11[],5,FALSE), 0)</f>
        <v>0</v>
      </c>
      <c r="O102" s="1">
        <f>IFERROR(VLOOKUP($A102,Round12[],5,FALSE), 0)</f>
        <v>0</v>
      </c>
      <c r="P102" s="1">
        <f>IFERROR(VLOOKUP($A102,Round13[],5,FALSE), 0)</f>
        <v>0</v>
      </c>
      <c r="Q102" s="1">
        <f>IFERROR(VLOOKUP($A102,Round14[],5,FALSE), 0)</f>
        <v>0</v>
      </c>
      <c r="R102" s="1">
        <f>IFERROR(VLOOKUP($A102,Round15[],5,FALSE), 0)</f>
        <v>0</v>
      </c>
      <c r="S102" s="1">
        <f>IFERROR(VLOOKUP($A102,Round16[],5,FALSE), 0)</f>
        <v>0</v>
      </c>
      <c r="T102" s="1">
        <f>IFERROR(VLOOKUP($A102,Round17[],5,FALSE), 0)</f>
        <v>0</v>
      </c>
      <c r="U102" s="1">
        <f>IFERROR(VLOOKUP($A102,Round18[],5,FALSE), 0)</f>
        <v>0</v>
      </c>
      <c r="V102" s="1">
        <f>IFERROR(VLOOKUP($A102,Round19[],5,FALSE), 0)</f>
        <v>0</v>
      </c>
      <c r="W102" s="1">
        <f>IFERROR(VLOOKUP($A102,Round20[],5,FALSE), 0)</f>
        <v>0</v>
      </c>
      <c r="X102" s="1">
        <f>IFERROR(VLOOKUP($A102,Round21[],5,FALSE), 0)</f>
        <v>0</v>
      </c>
      <c r="Y102" s="1">
        <f>IFERROR(VLOOKUP($A102,Round22[],5,FALSE), 0)</f>
        <v>0</v>
      </c>
      <c r="Z102" s="1">
        <f>IFERROR(VLOOKUP($A102,Round23[],5,FALSE), 0)</f>
        <v>0</v>
      </c>
      <c r="AA102" s="1">
        <f>IFERROR(VLOOKUP($A102,Round24[],5,FALSE), 0)</f>
        <v>0</v>
      </c>
      <c r="AB102" s="1">
        <f>IFERROR(VLOOKUP($A102,Round25[],5,FALSE), 0)</f>
        <v>0</v>
      </c>
      <c r="AC102" s="1">
        <f>IFERROR(VLOOKUP($A102,Round26[],5,FALSE), 0)</f>
        <v>0</v>
      </c>
      <c r="AD102" s="1">
        <f>IFERROR(VLOOKUP($A102,Round27[],5,FALSE), 0)</f>
        <v>0</v>
      </c>
      <c r="AE102" s="1">
        <f>IFERROR(VLOOKUP($A102,Round28[],5,FALSE), 0)</f>
        <v>0</v>
      </c>
      <c r="AF102" s="1">
        <f>IFERROR(VLOOKUP($A102,Round29[],5,FALSE), 0)</f>
        <v>0</v>
      </c>
      <c r="AG102" s="1">
        <f>IFERROR(VLOOKUP($A102,Round30[],5,FALSE), 0)</f>
        <v>0</v>
      </c>
      <c r="AH102" s="1">
        <f>IFERROR(VLOOKUP($A102,Round31[],5,FALSE), 0)</f>
        <v>0</v>
      </c>
      <c r="AI102" s="1">
        <f>IFERROR(VLOOKUP($A102,Round32[],5,FALSE), 0)</f>
        <v>0</v>
      </c>
      <c r="AJ102" s="1">
        <f>IFERROR(VLOOKUP($A102,Round33[],5,FALSE), 0)</f>
        <v>0</v>
      </c>
      <c r="AK102" s="1">
        <f>IFERROR(VLOOKUP($A102,Round34[],5,FALSE), 0)</f>
        <v>0</v>
      </c>
      <c r="AL102" s="1">
        <f>IFERROR(VLOOKUP($A102,Round35[],5,FALSE), 0)</f>
        <v>0</v>
      </c>
      <c r="AM102" s="1">
        <f>IFERROR(VLOOKUP($A102,Round36[],5,FALSE), 0)</f>
        <v>0</v>
      </c>
      <c r="AN102" s="1">
        <f>IFERROR(VLOOKUP($A102,Round37[],5,FALSE), 0)</f>
        <v>0</v>
      </c>
      <c r="AO102" s="1">
        <f>IFERROR(VLOOKUP($A102,Round38[],5,FALSE), 0)</f>
        <v>0</v>
      </c>
      <c r="AP102" s="1">
        <f>IFERROR(VLOOKUP($A102,Round39[],5,FALSE), 0)</f>
        <v>0</v>
      </c>
      <c r="AQ102" s="1">
        <f>IFERROR(VLOOKUP($A102,Round40[],5,FALSE), 0)</f>
        <v>0</v>
      </c>
      <c r="AR102" s="1">
        <f>IFERROR(VLOOKUP($A102,Round41[],5,FALSE), 0)</f>
        <v>0</v>
      </c>
      <c r="AS102" s="1">
        <f>IFERROR(VLOOKUP($A102,Round42[],5,FALSE), 0)</f>
        <v>0</v>
      </c>
      <c r="AT102" s="1">
        <f>IFERROR(VLOOKUP($A102,Round43[],5,FALSE), 0)</f>
        <v>0</v>
      </c>
      <c r="AU102" s="1">
        <f>IFERROR(VLOOKUP($A102,Round44[],5,FALSE), 0)</f>
        <v>0</v>
      </c>
      <c r="AV102" s="1">
        <f>IFERROR(VLOOKUP($A102,Round45[],5,FALSE), 0)</f>
        <v>0</v>
      </c>
      <c r="AW102" s="1">
        <f>IFERROR(VLOOKUP($A102,Round46[],5,FALSE), 0)</f>
        <v>0</v>
      </c>
      <c r="AX102" s="1">
        <f>IFERROR(VLOOKUP($A102,Round47[],5,FALSE), 0)</f>
        <v>0</v>
      </c>
      <c r="AY102" s="1">
        <f>IFERROR(VLOOKUP($A102,Round48[],5,FALSE), 0)</f>
        <v>0</v>
      </c>
      <c r="AZ102" s="1">
        <f>IFERROR(VLOOKUP($A102,Round49[],5,FALSE), 0)</f>
        <v>0</v>
      </c>
      <c r="BA102" s="1">
        <f>IFERROR(VLOOKUP($A102,Round50[],5,FALSE), 0)</f>
        <v>0</v>
      </c>
      <c r="BB102" s="1">
        <f>IFERROR(VLOOKUP($A102,Round51[],5,FALSE), 0)</f>
        <v>0</v>
      </c>
      <c r="BC102" s="1">
        <f>IFERROR(VLOOKUP($A102,Round52[],5,FALSE), 0)</f>
        <v>0</v>
      </c>
      <c r="BD102" s="1">
        <f>IFERROR(VLOOKUP($A102,Round53[],5,FALSE), 0)</f>
        <v>0</v>
      </c>
      <c r="BE102" s="1">
        <f>IFERROR(VLOOKUP($A102,Round54[],5,FALSE), 0)</f>
        <v>0</v>
      </c>
      <c r="BF102" s="1">
        <f>IFERROR(VLOOKUP($A102,Round55[],5,FALSE), 0)</f>
        <v>0</v>
      </c>
      <c r="BG102" s="1">
        <f>IFERROR(VLOOKUP($A102,Round56[],5,FALSE), 0)</f>
        <v>0</v>
      </c>
      <c r="BH102" s="1">
        <f>IFERROR(VLOOKUP($A102,Round57[],5,FALSE), 0)</f>
        <v>0</v>
      </c>
      <c r="BI102" s="1">
        <f>IFERROR(VLOOKUP($A102,Round58[],5,FALSE), 0)</f>
        <v>0</v>
      </c>
      <c r="BJ102" s="1">
        <f>IFERROR(VLOOKUP($A102,Round59[],5,FALSE), 0)</f>
        <v>0</v>
      </c>
      <c r="BK102" s="1">
        <f>IFERROR(VLOOKUP($A102,Round60[],5,FALSE), 0)</f>
        <v>0</v>
      </c>
    </row>
    <row r="103" spans="1:63">
      <c r="A103" s="10">
        <v>29683</v>
      </c>
      <c r="B103" s="12" t="s">
        <v>222</v>
      </c>
      <c r="C103" s="11">
        <f xml:space="preserve"> SUM(TotalPoints[[#This Row],[دور 1]:[دور 60]])</f>
        <v>2</v>
      </c>
      <c r="D103" s="13">
        <f>IFERROR(VLOOKUP($A103,Round01[],5,FALSE), 0)</f>
        <v>0</v>
      </c>
      <c r="E103" s="13">
        <f>IFERROR(VLOOKUP($A103,Round02[],5,FALSE), 0)</f>
        <v>0</v>
      </c>
      <c r="F103" s="13">
        <f>IFERROR(VLOOKUP($A103,Round03[],5,FALSE), 0)</f>
        <v>0</v>
      </c>
      <c r="G103" s="13">
        <f>IFERROR(VLOOKUP($A103,Round04[],5,FALSE), 0)</f>
        <v>0</v>
      </c>
      <c r="H103" s="13">
        <f>IFERROR(VLOOKUP($A103,Round05[],5,FALSE), 0)</f>
        <v>0</v>
      </c>
      <c r="I103" s="13">
        <f>IFERROR(VLOOKUP($A103,Round06[],5,FALSE), 0)</f>
        <v>2</v>
      </c>
      <c r="J103" s="13">
        <f>IFERROR(VLOOKUP($A103,Round07[],5,FALSE), 0)</f>
        <v>0</v>
      </c>
      <c r="K103" s="13">
        <f>IFERROR(VLOOKUP($A103,Round08[],5,FALSE), 0)</f>
        <v>0</v>
      </c>
      <c r="L103" s="13">
        <f>IFERROR(VLOOKUP($A103,Round09[],5,FALSE), 0)</f>
        <v>0</v>
      </c>
      <c r="M103" s="13">
        <f>IFERROR(VLOOKUP($A103,Round10[],5,FALSE), 0)</f>
        <v>0</v>
      </c>
      <c r="N103" s="13">
        <f>IFERROR(VLOOKUP($A103,Round11[],5,FALSE), 0)</f>
        <v>0</v>
      </c>
      <c r="O103" s="13">
        <f>IFERROR(VLOOKUP($A103,Round12[],5,FALSE), 0)</f>
        <v>0</v>
      </c>
      <c r="P103" s="13">
        <f>IFERROR(VLOOKUP($A103,Round13[],5,FALSE), 0)</f>
        <v>0</v>
      </c>
      <c r="Q103" s="13">
        <f>IFERROR(VLOOKUP($A103,Round14[],5,FALSE), 0)</f>
        <v>0</v>
      </c>
      <c r="R103" s="13">
        <f>IFERROR(VLOOKUP($A103,Round15[],5,FALSE), 0)</f>
        <v>0</v>
      </c>
      <c r="S103" s="13">
        <f>IFERROR(VLOOKUP($A103,Round16[],5,FALSE), 0)</f>
        <v>0</v>
      </c>
      <c r="T103" s="13">
        <f>IFERROR(VLOOKUP($A103,Round17[],5,FALSE), 0)</f>
        <v>0</v>
      </c>
      <c r="U103" s="13">
        <f>IFERROR(VLOOKUP($A103,Round18[],5,FALSE), 0)</f>
        <v>0</v>
      </c>
      <c r="V103" s="13">
        <f>IFERROR(VLOOKUP($A103,Round19[],5,FALSE), 0)</f>
        <v>0</v>
      </c>
      <c r="W103" s="13">
        <f>IFERROR(VLOOKUP($A103,Round20[],5,FALSE), 0)</f>
        <v>0</v>
      </c>
      <c r="X103" s="13">
        <f>IFERROR(VLOOKUP($A103,Round21[],5,FALSE), 0)</f>
        <v>0</v>
      </c>
      <c r="Y103" s="13">
        <f>IFERROR(VLOOKUP($A103,Round22[],5,FALSE), 0)</f>
        <v>0</v>
      </c>
      <c r="Z103" s="13">
        <f>IFERROR(VLOOKUP($A103,Round23[],5,FALSE), 0)</f>
        <v>0</v>
      </c>
      <c r="AA103" s="13">
        <f>IFERROR(VLOOKUP($A103,Round24[],5,FALSE), 0)</f>
        <v>0</v>
      </c>
      <c r="AB103" s="13">
        <f>IFERROR(VLOOKUP($A103,Round25[],5,FALSE), 0)</f>
        <v>0</v>
      </c>
      <c r="AC103" s="13">
        <f>IFERROR(VLOOKUP($A103,Round26[],5,FALSE), 0)</f>
        <v>0</v>
      </c>
      <c r="AD103" s="13">
        <f>IFERROR(VLOOKUP($A103,Round27[],5,FALSE), 0)</f>
        <v>0</v>
      </c>
      <c r="AE103" s="13">
        <f>IFERROR(VLOOKUP($A103,Round28[],5,FALSE), 0)</f>
        <v>0</v>
      </c>
      <c r="AF103" s="13">
        <f>IFERROR(VLOOKUP($A103,Round29[],5,FALSE), 0)</f>
        <v>0</v>
      </c>
      <c r="AG103" s="13">
        <f>IFERROR(VLOOKUP($A103,Round30[],5,FALSE), 0)</f>
        <v>0</v>
      </c>
      <c r="AH103" s="13">
        <f>IFERROR(VLOOKUP($A103,Round31[],5,FALSE), 0)</f>
        <v>0</v>
      </c>
      <c r="AI103" s="13">
        <f>IFERROR(VLOOKUP($A103,Round32[],5,FALSE), 0)</f>
        <v>0</v>
      </c>
      <c r="AJ103" s="13">
        <f>IFERROR(VLOOKUP($A103,Round33[],5,FALSE), 0)</f>
        <v>0</v>
      </c>
      <c r="AK103" s="13">
        <f>IFERROR(VLOOKUP($A103,Round34[],5,FALSE), 0)</f>
        <v>0</v>
      </c>
      <c r="AL103" s="13">
        <f>IFERROR(VLOOKUP($A103,Round35[],5,FALSE), 0)</f>
        <v>0</v>
      </c>
      <c r="AM103" s="13">
        <f>IFERROR(VLOOKUP($A103,Round36[],5,FALSE), 0)</f>
        <v>0</v>
      </c>
      <c r="AN103" s="13">
        <f>IFERROR(VLOOKUP($A103,Round37[],5,FALSE), 0)</f>
        <v>0</v>
      </c>
      <c r="AO103" s="13">
        <f>IFERROR(VLOOKUP($A103,Round38[],5,FALSE), 0)</f>
        <v>0</v>
      </c>
      <c r="AP103" s="13">
        <f>IFERROR(VLOOKUP($A103,Round39[],5,FALSE), 0)</f>
        <v>0</v>
      </c>
      <c r="AQ103" s="13">
        <f>IFERROR(VLOOKUP($A103,Round40[],5,FALSE), 0)</f>
        <v>0</v>
      </c>
      <c r="AR103" s="13">
        <f>IFERROR(VLOOKUP($A103,Round41[],5,FALSE), 0)</f>
        <v>0</v>
      </c>
      <c r="AS103" s="13">
        <f>IFERROR(VLOOKUP($A103,Round42[],5,FALSE), 0)</f>
        <v>0</v>
      </c>
      <c r="AT103" s="13">
        <f>IFERROR(VLOOKUP($A103,Round43[],5,FALSE), 0)</f>
        <v>0</v>
      </c>
      <c r="AU103" s="13">
        <f>IFERROR(VLOOKUP($A103,Round44[],5,FALSE), 0)</f>
        <v>0</v>
      </c>
      <c r="AV103" s="13">
        <f>IFERROR(VLOOKUP($A103,Round45[],5,FALSE), 0)</f>
        <v>0</v>
      </c>
      <c r="AW103" s="13">
        <f>IFERROR(VLOOKUP($A103,Round46[],5,FALSE), 0)</f>
        <v>0</v>
      </c>
      <c r="AX103" s="13">
        <f>IFERROR(VLOOKUP($A103,Round47[],5,FALSE), 0)</f>
        <v>0</v>
      </c>
      <c r="AY103" s="13">
        <f>IFERROR(VLOOKUP($A103,Round48[],5,FALSE), 0)</f>
        <v>0</v>
      </c>
      <c r="AZ103" s="13">
        <f>IFERROR(VLOOKUP($A103,Round49[],5,FALSE), 0)</f>
        <v>0</v>
      </c>
      <c r="BA103" s="13">
        <f>IFERROR(VLOOKUP($A103,Round50[],5,FALSE), 0)</f>
        <v>0</v>
      </c>
      <c r="BB103" s="13">
        <f>IFERROR(VLOOKUP($A103,Round51[],5,FALSE), 0)</f>
        <v>0</v>
      </c>
      <c r="BC103" s="13">
        <f>IFERROR(VLOOKUP($A103,Round52[],5,FALSE), 0)</f>
        <v>0</v>
      </c>
      <c r="BD103" s="13">
        <f>IFERROR(VLOOKUP($A103,Round53[],5,FALSE), 0)</f>
        <v>0</v>
      </c>
      <c r="BE103" s="13">
        <f>IFERROR(VLOOKUP($A103,Round54[],5,FALSE), 0)</f>
        <v>0</v>
      </c>
      <c r="BF103" s="13">
        <f>IFERROR(VLOOKUP($A103,Round55[],5,FALSE), 0)</f>
        <v>0</v>
      </c>
      <c r="BG103" s="13">
        <f>IFERROR(VLOOKUP($A103,Round56[],5,FALSE), 0)</f>
        <v>0</v>
      </c>
      <c r="BH103" s="13">
        <f>IFERROR(VLOOKUP($A103,Round57[],5,FALSE), 0)</f>
        <v>0</v>
      </c>
      <c r="BI103" s="13">
        <f>IFERROR(VLOOKUP($A103,Round58[],5,FALSE), 0)</f>
        <v>0</v>
      </c>
      <c r="BJ103" s="13">
        <f>IFERROR(VLOOKUP($A103,Round59[],5,FALSE), 0)</f>
        <v>0</v>
      </c>
      <c r="BK103" s="13">
        <f>IFERROR(VLOOKUP($A103,Round60[],5,FALSE), 0)</f>
        <v>0</v>
      </c>
    </row>
    <row r="104" spans="1:63" ht="22.5">
      <c r="A104" s="1">
        <v>29576</v>
      </c>
      <c r="B104" s="5" t="s">
        <v>125</v>
      </c>
      <c r="C104" s="7">
        <f xml:space="preserve"> SUM(TotalPoints[[#This Row],[دور 1]:[دور 60]])</f>
        <v>2</v>
      </c>
      <c r="D104" s="4">
        <f>IFERROR(VLOOKUP($A104,Round01[],5,FALSE), 0)</f>
        <v>2</v>
      </c>
      <c r="E104" s="4">
        <f>IFERROR(VLOOKUP($A104,Round02[],5,FALSE), 0)</f>
        <v>0</v>
      </c>
      <c r="F104" s="4">
        <f>IFERROR(VLOOKUP($A104,Round03[],5,FALSE), 0)</f>
        <v>0</v>
      </c>
      <c r="G104" s="4">
        <f>IFERROR(VLOOKUP($A104,Round04[],5,FALSE), 0)</f>
        <v>0</v>
      </c>
      <c r="H104" s="4">
        <f>IFERROR(VLOOKUP($A104,Round05[],5,FALSE), 0)</f>
        <v>0</v>
      </c>
      <c r="I104" s="4">
        <f>IFERROR(VLOOKUP($A104,Round06[],5,FALSE), 0)</f>
        <v>0</v>
      </c>
      <c r="J104" s="4">
        <f>IFERROR(VLOOKUP($A104,Round07[],5,FALSE), 0)</f>
        <v>0</v>
      </c>
      <c r="K104" s="4">
        <f>IFERROR(VLOOKUP($A104,Round08[],5,FALSE), 0)</f>
        <v>0</v>
      </c>
      <c r="L104" s="4">
        <f>IFERROR(VLOOKUP($A104,Round09[],5,FALSE), 0)</f>
        <v>0</v>
      </c>
      <c r="M104" s="4">
        <f>IFERROR(VLOOKUP($A104,Round10[],5,FALSE), 0)</f>
        <v>0</v>
      </c>
      <c r="N104" s="4">
        <f>IFERROR(VLOOKUP($A104,Round11[],5,FALSE), 0)</f>
        <v>0</v>
      </c>
      <c r="O104" s="4">
        <f>IFERROR(VLOOKUP($A104,Round12[],5,FALSE), 0)</f>
        <v>0</v>
      </c>
      <c r="P104" s="4">
        <f>IFERROR(VLOOKUP($A104,Round13[],5,FALSE), 0)</f>
        <v>0</v>
      </c>
      <c r="Q104" s="4">
        <f>IFERROR(VLOOKUP($A104,Round14[],5,FALSE), 0)</f>
        <v>0</v>
      </c>
      <c r="R104" s="4">
        <f>IFERROR(VLOOKUP($A104,Round15[],5,FALSE), 0)</f>
        <v>0</v>
      </c>
      <c r="S104" s="4">
        <f>IFERROR(VLOOKUP($A104,Round16[],5,FALSE), 0)</f>
        <v>0</v>
      </c>
      <c r="T104" s="4">
        <f>IFERROR(VLOOKUP($A104,Round17[],5,FALSE), 0)</f>
        <v>0</v>
      </c>
      <c r="U104" s="4">
        <f>IFERROR(VLOOKUP($A104,Round18[],5,FALSE), 0)</f>
        <v>0</v>
      </c>
      <c r="V104" s="4">
        <f>IFERROR(VLOOKUP($A104,Round19[],5,FALSE), 0)</f>
        <v>0</v>
      </c>
      <c r="W104" s="4">
        <f>IFERROR(VLOOKUP($A104,Round20[],5,FALSE), 0)</f>
        <v>0</v>
      </c>
      <c r="X104" s="4">
        <f>IFERROR(VLOOKUP($A104,Round21[],5,FALSE), 0)</f>
        <v>0</v>
      </c>
      <c r="Y104" s="4">
        <f>IFERROR(VLOOKUP($A104,Round22[],5,FALSE), 0)</f>
        <v>0</v>
      </c>
      <c r="Z104" s="4">
        <f>IFERROR(VLOOKUP($A104,Round23[],5,FALSE), 0)</f>
        <v>0</v>
      </c>
      <c r="AA104" s="4">
        <f>IFERROR(VLOOKUP($A104,Round24[],5,FALSE), 0)</f>
        <v>0</v>
      </c>
      <c r="AB104" s="4">
        <f>IFERROR(VLOOKUP($A104,Round25[],5,FALSE), 0)</f>
        <v>0</v>
      </c>
      <c r="AC104" s="4">
        <f>IFERROR(VLOOKUP($A104,Round26[],5,FALSE), 0)</f>
        <v>0</v>
      </c>
      <c r="AD104" s="4">
        <f>IFERROR(VLOOKUP($A104,Round27[],5,FALSE), 0)</f>
        <v>0</v>
      </c>
      <c r="AE104" s="4">
        <f>IFERROR(VLOOKUP($A104,Round28[],5,FALSE), 0)</f>
        <v>0</v>
      </c>
      <c r="AF104" s="4">
        <f>IFERROR(VLOOKUP($A104,Round29[],5,FALSE), 0)</f>
        <v>0</v>
      </c>
      <c r="AG104" s="4">
        <f>IFERROR(VLOOKUP($A104,Round30[],5,FALSE), 0)</f>
        <v>0</v>
      </c>
      <c r="AH104" s="4">
        <f>IFERROR(VLOOKUP($A104,Round31[],5,FALSE), 0)</f>
        <v>0</v>
      </c>
      <c r="AI104" s="4">
        <f>IFERROR(VLOOKUP($A104,Round32[],5,FALSE), 0)</f>
        <v>0</v>
      </c>
      <c r="AJ104" s="4">
        <f>IFERROR(VLOOKUP($A104,Round33[],5,FALSE), 0)</f>
        <v>0</v>
      </c>
      <c r="AK104" s="4">
        <f>IFERROR(VLOOKUP($A104,Round34[],5,FALSE), 0)</f>
        <v>0</v>
      </c>
      <c r="AL104" s="4">
        <f>IFERROR(VLOOKUP($A104,Round35[],5,FALSE), 0)</f>
        <v>0</v>
      </c>
      <c r="AM104" s="4">
        <f>IFERROR(VLOOKUP($A104,Round36[],5,FALSE), 0)</f>
        <v>0</v>
      </c>
      <c r="AN104" s="4">
        <f>IFERROR(VLOOKUP($A104,Round37[],5,FALSE), 0)</f>
        <v>0</v>
      </c>
      <c r="AO104" s="4">
        <f>IFERROR(VLOOKUP($A104,Round38[],5,FALSE), 0)</f>
        <v>0</v>
      </c>
      <c r="AP104" s="4">
        <f>IFERROR(VLOOKUP($A104,Round39[],5,FALSE), 0)</f>
        <v>0</v>
      </c>
      <c r="AQ104" s="4">
        <f>IFERROR(VLOOKUP($A104,Round40[],5,FALSE), 0)</f>
        <v>0</v>
      </c>
      <c r="AR104" s="4">
        <f>IFERROR(VLOOKUP($A104,Round41[],5,FALSE), 0)</f>
        <v>0</v>
      </c>
      <c r="AS104" s="4">
        <f>IFERROR(VLOOKUP($A104,Round42[],5,FALSE), 0)</f>
        <v>0</v>
      </c>
      <c r="AT104" s="4">
        <f>IFERROR(VLOOKUP($A104,Round43[],5,FALSE), 0)</f>
        <v>0</v>
      </c>
      <c r="AU104" s="4">
        <f>IFERROR(VLOOKUP($A104,Round44[],5,FALSE), 0)</f>
        <v>0</v>
      </c>
      <c r="AV104" s="4">
        <f>IFERROR(VLOOKUP($A104,Round45[],5,FALSE), 0)</f>
        <v>0</v>
      </c>
      <c r="AW104" s="4">
        <f>IFERROR(VLOOKUP($A104,Round46[],5,FALSE), 0)</f>
        <v>0</v>
      </c>
      <c r="AX104" s="4">
        <f>IFERROR(VLOOKUP($A104,Round47[],5,FALSE), 0)</f>
        <v>0</v>
      </c>
      <c r="AY104" s="4">
        <f>IFERROR(VLOOKUP($A104,Round48[],5,FALSE), 0)</f>
        <v>0</v>
      </c>
      <c r="AZ104" s="4">
        <f>IFERROR(VLOOKUP($A104,Round49[],5,FALSE), 0)</f>
        <v>0</v>
      </c>
      <c r="BA104" s="4">
        <f>IFERROR(VLOOKUP($A104,Round50[],5,FALSE), 0)</f>
        <v>0</v>
      </c>
      <c r="BB104" s="4">
        <f>IFERROR(VLOOKUP($A104,Round51[],5,FALSE), 0)</f>
        <v>0</v>
      </c>
      <c r="BC104" s="4">
        <f>IFERROR(VLOOKUP($A104,Round52[],5,FALSE), 0)</f>
        <v>0</v>
      </c>
      <c r="BD104" s="4">
        <f>IFERROR(VLOOKUP($A104,Round53[],5,FALSE), 0)</f>
        <v>0</v>
      </c>
      <c r="BE104" s="4">
        <f>IFERROR(VLOOKUP($A104,Round54[],5,FALSE), 0)</f>
        <v>0</v>
      </c>
      <c r="BF104" s="4">
        <f>IFERROR(VLOOKUP($A104,Round55[],5,FALSE), 0)</f>
        <v>0</v>
      </c>
      <c r="BG104" s="4">
        <f>IFERROR(VLOOKUP($A104,Round56[],5,FALSE), 0)</f>
        <v>0</v>
      </c>
      <c r="BH104" s="4">
        <f>IFERROR(VLOOKUP($A104,Round57[],5,FALSE), 0)</f>
        <v>0</v>
      </c>
      <c r="BI104" s="4">
        <f>IFERROR(VLOOKUP($A104,Round58[],5,FALSE), 0)</f>
        <v>0</v>
      </c>
      <c r="BJ104" s="4">
        <f>IFERROR(VLOOKUP($A104,Round59[],5,FALSE), 0)</f>
        <v>0</v>
      </c>
      <c r="BK104" s="4">
        <f>IFERROR(VLOOKUP($A104,Round60[],5,FALSE), 0)</f>
        <v>0</v>
      </c>
    </row>
    <row r="105" spans="1:63" ht="22.5">
      <c r="A105" s="1">
        <v>29573</v>
      </c>
      <c r="B105" s="5" t="s">
        <v>121</v>
      </c>
      <c r="C105" s="7">
        <f xml:space="preserve"> SUM(TotalPoints[[#This Row],[دور 1]:[دور 60]])</f>
        <v>2</v>
      </c>
      <c r="D105" s="4">
        <f>IFERROR(VLOOKUP($A105,Round01[],5,FALSE), 0)</f>
        <v>2</v>
      </c>
      <c r="E105" s="4">
        <f>IFERROR(VLOOKUP($A105,Round02[],5,FALSE), 0)</f>
        <v>0</v>
      </c>
      <c r="F105" s="4">
        <f>IFERROR(VLOOKUP($A105,Round03[],5,FALSE), 0)</f>
        <v>0</v>
      </c>
      <c r="G105" s="4">
        <f>IFERROR(VLOOKUP($A105,Round04[],5,FALSE), 0)</f>
        <v>0</v>
      </c>
      <c r="H105" s="4">
        <f>IFERROR(VLOOKUP($A105,Round05[],5,FALSE), 0)</f>
        <v>0</v>
      </c>
      <c r="I105" s="4">
        <f>IFERROR(VLOOKUP($A105,Round06[],5,FALSE), 0)</f>
        <v>0</v>
      </c>
      <c r="J105" s="4">
        <f>IFERROR(VLOOKUP($A105,Round07[],5,FALSE), 0)</f>
        <v>0</v>
      </c>
      <c r="K105" s="4">
        <f>IFERROR(VLOOKUP($A105,Round08[],5,FALSE), 0)</f>
        <v>0</v>
      </c>
      <c r="L105" s="4">
        <f>IFERROR(VLOOKUP($A105,Round09[],5,FALSE), 0)</f>
        <v>0</v>
      </c>
      <c r="M105" s="4">
        <f>IFERROR(VLOOKUP($A105,Round10[],5,FALSE), 0)</f>
        <v>0</v>
      </c>
      <c r="N105" s="4">
        <f>IFERROR(VLOOKUP($A105,Round11[],5,FALSE), 0)</f>
        <v>0</v>
      </c>
      <c r="O105" s="4">
        <f>IFERROR(VLOOKUP($A105,Round12[],5,FALSE), 0)</f>
        <v>0</v>
      </c>
      <c r="P105" s="4">
        <f>IFERROR(VLOOKUP($A105,Round13[],5,FALSE), 0)</f>
        <v>0</v>
      </c>
      <c r="Q105" s="4">
        <f>IFERROR(VLOOKUP($A105,Round14[],5,FALSE), 0)</f>
        <v>0</v>
      </c>
      <c r="R105" s="4">
        <f>IFERROR(VLOOKUP($A105,Round15[],5,FALSE), 0)</f>
        <v>0</v>
      </c>
      <c r="S105" s="4">
        <f>IFERROR(VLOOKUP($A105,Round16[],5,FALSE), 0)</f>
        <v>0</v>
      </c>
      <c r="T105" s="4">
        <f>IFERROR(VLOOKUP($A105,Round17[],5,FALSE), 0)</f>
        <v>0</v>
      </c>
      <c r="U105" s="4">
        <f>IFERROR(VLOOKUP($A105,Round18[],5,FALSE), 0)</f>
        <v>0</v>
      </c>
      <c r="V105" s="4">
        <f>IFERROR(VLOOKUP($A105,Round19[],5,FALSE), 0)</f>
        <v>0</v>
      </c>
      <c r="W105" s="4">
        <f>IFERROR(VLOOKUP($A105,Round20[],5,FALSE), 0)</f>
        <v>0</v>
      </c>
      <c r="X105" s="4">
        <f>IFERROR(VLOOKUP($A105,Round21[],5,FALSE), 0)</f>
        <v>0</v>
      </c>
      <c r="Y105" s="4">
        <f>IFERROR(VLOOKUP($A105,Round22[],5,FALSE), 0)</f>
        <v>0</v>
      </c>
      <c r="Z105" s="4">
        <f>IFERROR(VLOOKUP($A105,Round23[],5,FALSE), 0)</f>
        <v>0</v>
      </c>
      <c r="AA105" s="4">
        <f>IFERROR(VLOOKUP($A105,Round24[],5,FALSE), 0)</f>
        <v>0</v>
      </c>
      <c r="AB105" s="4">
        <f>IFERROR(VLOOKUP($A105,Round25[],5,FALSE), 0)</f>
        <v>0</v>
      </c>
      <c r="AC105" s="4">
        <f>IFERROR(VLOOKUP($A105,Round26[],5,FALSE), 0)</f>
        <v>0</v>
      </c>
      <c r="AD105" s="4">
        <f>IFERROR(VLOOKUP($A105,Round27[],5,FALSE), 0)</f>
        <v>0</v>
      </c>
      <c r="AE105" s="4">
        <f>IFERROR(VLOOKUP($A105,Round28[],5,FALSE), 0)</f>
        <v>0</v>
      </c>
      <c r="AF105" s="4">
        <f>IFERROR(VLOOKUP($A105,Round29[],5,FALSE), 0)</f>
        <v>0</v>
      </c>
      <c r="AG105" s="4">
        <f>IFERROR(VLOOKUP($A105,Round30[],5,FALSE), 0)</f>
        <v>0</v>
      </c>
      <c r="AH105" s="4">
        <f>IFERROR(VLOOKUP($A105,Round31[],5,FALSE), 0)</f>
        <v>0</v>
      </c>
      <c r="AI105" s="4">
        <f>IFERROR(VLOOKUP($A105,Round32[],5,FALSE), 0)</f>
        <v>0</v>
      </c>
      <c r="AJ105" s="4">
        <f>IFERROR(VLOOKUP($A105,Round33[],5,FALSE), 0)</f>
        <v>0</v>
      </c>
      <c r="AK105" s="4">
        <f>IFERROR(VLOOKUP($A105,Round34[],5,FALSE), 0)</f>
        <v>0</v>
      </c>
      <c r="AL105" s="4">
        <f>IFERROR(VLOOKUP($A105,Round35[],5,FALSE), 0)</f>
        <v>0</v>
      </c>
      <c r="AM105" s="4">
        <f>IFERROR(VLOOKUP($A105,Round36[],5,FALSE), 0)</f>
        <v>0</v>
      </c>
      <c r="AN105" s="4">
        <f>IFERROR(VLOOKUP($A105,Round37[],5,FALSE), 0)</f>
        <v>0</v>
      </c>
      <c r="AO105" s="4">
        <f>IFERROR(VLOOKUP($A105,Round38[],5,FALSE), 0)</f>
        <v>0</v>
      </c>
      <c r="AP105" s="4">
        <f>IFERROR(VLOOKUP($A105,Round39[],5,FALSE), 0)</f>
        <v>0</v>
      </c>
      <c r="AQ105" s="4">
        <f>IFERROR(VLOOKUP($A105,Round40[],5,FALSE), 0)</f>
        <v>0</v>
      </c>
      <c r="AR105" s="4">
        <f>IFERROR(VLOOKUP($A105,Round41[],5,FALSE), 0)</f>
        <v>0</v>
      </c>
      <c r="AS105" s="4">
        <f>IFERROR(VLOOKUP($A105,Round42[],5,FALSE), 0)</f>
        <v>0</v>
      </c>
      <c r="AT105" s="4">
        <f>IFERROR(VLOOKUP($A105,Round43[],5,FALSE), 0)</f>
        <v>0</v>
      </c>
      <c r="AU105" s="4">
        <f>IFERROR(VLOOKUP($A105,Round44[],5,FALSE), 0)</f>
        <v>0</v>
      </c>
      <c r="AV105" s="4">
        <f>IFERROR(VLOOKUP($A105,Round45[],5,FALSE), 0)</f>
        <v>0</v>
      </c>
      <c r="AW105" s="4">
        <f>IFERROR(VLOOKUP($A105,Round46[],5,FALSE), 0)</f>
        <v>0</v>
      </c>
      <c r="AX105" s="4">
        <f>IFERROR(VLOOKUP($A105,Round47[],5,FALSE), 0)</f>
        <v>0</v>
      </c>
      <c r="AY105" s="4">
        <f>IFERROR(VLOOKUP($A105,Round48[],5,FALSE), 0)</f>
        <v>0</v>
      </c>
      <c r="AZ105" s="4">
        <f>IFERROR(VLOOKUP($A105,Round49[],5,FALSE), 0)</f>
        <v>0</v>
      </c>
      <c r="BA105" s="4">
        <f>IFERROR(VLOOKUP($A105,Round50[],5,FALSE), 0)</f>
        <v>0</v>
      </c>
      <c r="BB105" s="4">
        <f>IFERROR(VLOOKUP($A105,Round51[],5,FALSE), 0)</f>
        <v>0</v>
      </c>
      <c r="BC105" s="4">
        <f>IFERROR(VLOOKUP($A105,Round52[],5,FALSE), 0)</f>
        <v>0</v>
      </c>
      <c r="BD105" s="4">
        <f>IFERROR(VLOOKUP($A105,Round53[],5,FALSE), 0)</f>
        <v>0</v>
      </c>
      <c r="BE105" s="4">
        <f>IFERROR(VLOOKUP($A105,Round54[],5,FALSE), 0)</f>
        <v>0</v>
      </c>
      <c r="BF105" s="4">
        <f>IFERROR(VLOOKUP($A105,Round55[],5,FALSE), 0)</f>
        <v>0</v>
      </c>
      <c r="BG105" s="4">
        <f>IFERROR(VLOOKUP($A105,Round56[],5,FALSE), 0)</f>
        <v>0</v>
      </c>
      <c r="BH105" s="4">
        <f>IFERROR(VLOOKUP($A105,Round57[],5,FALSE), 0)</f>
        <v>0</v>
      </c>
      <c r="BI105" s="4">
        <f>IFERROR(VLOOKUP($A105,Round58[],5,FALSE), 0)</f>
        <v>0</v>
      </c>
      <c r="BJ105" s="4">
        <f>IFERROR(VLOOKUP($A105,Round59[],5,FALSE), 0)</f>
        <v>0</v>
      </c>
      <c r="BK105" s="4">
        <f>IFERROR(VLOOKUP($A105,Round60[],5,FALSE), 0)</f>
        <v>0</v>
      </c>
    </row>
    <row r="106" spans="1:63" ht="22.5">
      <c r="A106" s="1">
        <v>29554</v>
      </c>
      <c r="B106" s="5" t="s">
        <v>127</v>
      </c>
      <c r="C106" s="7">
        <f xml:space="preserve"> SUM(TotalPoints[[#This Row],[دور 1]:[دور 60]])</f>
        <v>2</v>
      </c>
      <c r="D106" s="4">
        <f>IFERROR(VLOOKUP($A106,Round01[],5,FALSE), 0)</f>
        <v>1</v>
      </c>
      <c r="E106" s="4">
        <f>IFERROR(VLOOKUP($A106,Round02[],5,FALSE), 0)</f>
        <v>0</v>
      </c>
      <c r="F106" s="4">
        <f>IFERROR(VLOOKUP($A106,Round03[],5,FALSE), 0)</f>
        <v>0</v>
      </c>
      <c r="G106" s="4">
        <f>IFERROR(VLOOKUP($A106,Round04[],5,FALSE), 0)</f>
        <v>1</v>
      </c>
      <c r="H106" s="4">
        <f>IFERROR(VLOOKUP($A106,Round05[],5,FALSE), 0)</f>
        <v>0</v>
      </c>
      <c r="I106" s="4">
        <f>IFERROR(VLOOKUP($A106,Round06[],5,FALSE), 0)</f>
        <v>0</v>
      </c>
      <c r="J106" s="4">
        <f>IFERROR(VLOOKUP($A106,Round07[],5,FALSE), 0)</f>
        <v>0</v>
      </c>
      <c r="K106" s="4">
        <f>IFERROR(VLOOKUP($A106,Round08[],5,FALSE), 0)</f>
        <v>0</v>
      </c>
      <c r="L106" s="4">
        <f>IFERROR(VLOOKUP($A106,Round09[],5,FALSE), 0)</f>
        <v>0</v>
      </c>
      <c r="M106" s="4">
        <f>IFERROR(VLOOKUP($A106,Round10[],5,FALSE), 0)</f>
        <v>0</v>
      </c>
      <c r="N106" s="4">
        <f>IFERROR(VLOOKUP($A106,Round11[],5,FALSE), 0)</f>
        <v>0</v>
      </c>
      <c r="O106" s="4">
        <f>IFERROR(VLOOKUP($A106,Round12[],5,FALSE), 0)</f>
        <v>0</v>
      </c>
      <c r="P106" s="4">
        <f>IFERROR(VLOOKUP($A106,Round13[],5,FALSE), 0)</f>
        <v>0</v>
      </c>
      <c r="Q106" s="4">
        <f>IFERROR(VLOOKUP($A106,Round14[],5,FALSE), 0)</f>
        <v>0</v>
      </c>
      <c r="R106" s="4">
        <f>IFERROR(VLOOKUP($A106,Round15[],5,FALSE), 0)</f>
        <v>0</v>
      </c>
      <c r="S106" s="4">
        <f>IFERROR(VLOOKUP($A106,Round16[],5,FALSE), 0)</f>
        <v>0</v>
      </c>
      <c r="T106" s="4">
        <f>IFERROR(VLOOKUP($A106,Round17[],5,FALSE), 0)</f>
        <v>0</v>
      </c>
      <c r="U106" s="4">
        <f>IFERROR(VLOOKUP($A106,Round18[],5,FALSE), 0)</f>
        <v>0</v>
      </c>
      <c r="V106" s="4">
        <f>IFERROR(VLOOKUP($A106,Round19[],5,FALSE), 0)</f>
        <v>0</v>
      </c>
      <c r="W106" s="4">
        <f>IFERROR(VLOOKUP($A106,Round20[],5,FALSE), 0)</f>
        <v>0</v>
      </c>
      <c r="X106" s="4">
        <f>IFERROR(VLOOKUP($A106,Round21[],5,FALSE), 0)</f>
        <v>0</v>
      </c>
      <c r="Y106" s="4">
        <f>IFERROR(VLOOKUP($A106,Round22[],5,FALSE), 0)</f>
        <v>0</v>
      </c>
      <c r="Z106" s="4">
        <f>IFERROR(VLOOKUP($A106,Round23[],5,FALSE), 0)</f>
        <v>0</v>
      </c>
      <c r="AA106" s="4">
        <f>IFERROR(VLOOKUP($A106,Round24[],5,FALSE), 0)</f>
        <v>0</v>
      </c>
      <c r="AB106" s="4">
        <f>IFERROR(VLOOKUP($A106,Round25[],5,FALSE), 0)</f>
        <v>0</v>
      </c>
      <c r="AC106" s="4">
        <f>IFERROR(VLOOKUP($A106,Round26[],5,FALSE), 0)</f>
        <v>0</v>
      </c>
      <c r="AD106" s="4">
        <f>IFERROR(VLOOKUP($A106,Round27[],5,FALSE), 0)</f>
        <v>0</v>
      </c>
      <c r="AE106" s="4">
        <f>IFERROR(VLOOKUP($A106,Round28[],5,FALSE), 0)</f>
        <v>0</v>
      </c>
      <c r="AF106" s="4">
        <f>IFERROR(VLOOKUP($A106,Round29[],5,FALSE), 0)</f>
        <v>0</v>
      </c>
      <c r="AG106" s="4">
        <f>IFERROR(VLOOKUP($A106,Round30[],5,FALSE), 0)</f>
        <v>0</v>
      </c>
      <c r="AH106" s="4">
        <f>IFERROR(VLOOKUP($A106,Round31[],5,FALSE), 0)</f>
        <v>0</v>
      </c>
      <c r="AI106" s="4">
        <f>IFERROR(VLOOKUP($A106,Round32[],5,FALSE), 0)</f>
        <v>0</v>
      </c>
      <c r="AJ106" s="4">
        <f>IFERROR(VLOOKUP($A106,Round33[],5,FALSE), 0)</f>
        <v>0</v>
      </c>
      <c r="AK106" s="4">
        <f>IFERROR(VLOOKUP($A106,Round34[],5,FALSE), 0)</f>
        <v>0</v>
      </c>
      <c r="AL106" s="4">
        <f>IFERROR(VLOOKUP($A106,Round35[],5,FALSE), 0)</f>
        <v>0</v>
      </c>
      <c r="AM106" s="4">
        <f>IFERROR(VLOOKUP($A106,Round36[],5,FALSE), 0)</f>
        <v>0</v>
      </c>
      <c r="AN106" s="4">
        <f>IFERROR(VLOOKUP($A106,Round37[],5,FALSE), 0)</f>
        <v>0</v>
      </c>
      <c r="AO106" s="4">
        <f>IFERROR(VLOOKUP($A106,Round38[],5,FALSE), 0)</f>
        <v>0</v>
      </c>
      <c r="AP106" s="4">
        <f>IFERROR(VLOOKUP($A106,Round39[],5,FALSE), 0)</f>
        <v>0</v>
      </c>
      <c r="AQ106" s="4">
        <f>IFERROR(VLOOKUP($A106,Round40[],5,FALSE), 0)</f>
        <v>0</v>
      </c>
      <c r="AR106" s="4">
        <f>IFERROR(VLOOKUP($A106,Round41[],5,FALSE), 0)</f>
        <v>0</v>
      </c>
      <c r="AS106" s="4">
        <f>IFERROR(VLOOKUP($A106,Round42[],5,FALSE), 0)</f>
        <v>0</v>
      </c>
      <c r="AT106" s="4">
        <f>IFERROR(VLOOKUP($A106,Round43[],5,FALSE), 0)</f>
        <v>0</v>
      </c>
      <c r="AU106" s="4">
        <f>IFERROR(VLOOKUP($A106,Round44[],5,FALSE), 0)</f>
        <v>0</v>
      </c>
      <c r="AV106" s="4">
        <f>IFERROR(VLOOKUP($A106,Round45[],5,FALSE), 0)</f>
        <v>0</v>
      </c>
      <c r="AW106" s="4">
        <f>IFERROR(VLOOKUP($A106,Round46[],5,FALSE), 0)</f>
        <v>0</v>
      </c>
      <c r="AX106" s="4">
        <f>IFERROR(VLOOKUP($A106,Round47[],5,FALSE), 0)</f>
        <v>0</v>
      </c>
      <c r="AY106" s="4">
        <f>IFERROR(VLOOKUP($A106,Round48[],5,FALSE), 0)</f>
        <v>0</v>
      </c>
      <c r="AZ106" s="4">
        <f>IFERROR(VLOOKUP($A106,Round49[],5,FALSE), 0)</f>
        <v>0</v>
      </c>
      <c r="BA106" s="4">
        <f>IFERROR(VLOOKUP($A106,Round50[],5,FALSE), 0)</f>
        <v>0</v>
      </c>
      <c r="BB106" s="4">
        <f>IFERROR(VLOOKUP($A106,Round51[],5,FALSE), 0)</f>
        <v>0</v>
      </c>
      <c r="BC106" s="4">
        <f>IFERROR(VLOOKUP($A106,Round52[],5,FALSE), 0)</f>
        <v>0</v>
      </c>
      <c r="BD106" s="4">
        <f>IFERROR(VLOOKUP($A106,Round53[],5,FALSE), 0)</f>
        <v>0</v>
      </c>
      <c r="BE106" s="4">
        <f>IFERROR(VLOOKUP($A106,Round54[],5,FALSE), 0)</f>
        <v>0</v>
      </c>
      <c r="BF106" s="4">
        <f>IFERROR(VLOOKUP($A106,Round55[],5,FALSE), 0)</f>
        <v>0</v>
      </c>
      <c r="BG106" s="4">
        <f>IFERROR(VLOOKUP($A106,Round56[],5,FALSE), 0)</f>
        <v>0</v>
      </c>
      <c r="BH106" s="4">
        <f>IFERROR(VLOOKUP($A106,Round57[],5,FALSE), 0)</f>
        <v>0</v>
      </c>
      <c r="BI106" s="4">
        <f>IFERROR(VLOOKUP($A106,Round58[],5,FALSE), 0)</f>
        <v>0</v>
      </c>
      <c r="BJ106" s="4">
        <f>IFERROR(VLOOKUP($A106,Round59[],5,FALSE), 0)</f>
        <v>0</v>
      </c>
      <c r="BK106" s="4">
        <f>IFERROR(VLOOKUP($A106,Round60[],5,FALSE), 0)</f>
        <v>0</v>
      </c>
    </row>
    <row r="107" spans="1:63" ht="22.5">
      <c r="A107" s="1">
        <v>29532</v>
      </c>
      <c r="B107" s="5" t="s">
        <v>119</v>
      </c>
      <c r="C107" s="7">
        <f xml:space="preserve"> SUM(TotalPoints[[#This Row],[دور 1]:[دور 60]])</f>
        <v>2</v>
      </c>
      <c r="D107" s="4">
        <f>IFERROR(VLOOKUP($A107,Round01[],5,FALSE), 0)</f>
        <v>2</v>
      </c>
      <c r="E107" s="4">
        <f>IFERROR(VLOOKUP($A107,Round02[],5,FALSE), 0)</f>
        <v>0</v>
      </c>
      <c r="F107" s="4">
        <f>IFERROR(VLOOKUP($A107,Round03[],5,FALSE), 0)</f>
        <v>0</v>
      </c>
      <c r="G107" s="4">
        <f>IFERROR(VLOOKUP($A107,Round04[],5,FALSE), 0)</f>
        <v>0</v>
      </c>
      <c r="H107" s="4">
        <f>IFERROR(VLOOKUP($A107,Round05[],5,FALSE), 0)</f>
        <v>0</v>
      </c>
      <c r="I107" s="4">
        <f>IFERROR(VLOOKUP($A107,Round06[],5,FALSE), 0)</f>
        <v>0</v>
      </c>
      <c r="J107" s="4">
        <f>IFERROR(VLOOKUP($A107,Round07[],5,FALSE), 0)</f>
        <v>0</v>
      </c>
      <c r="K107" s="4">
        <f>IFERROR(VLOOKUP($A107,Round08[],5,FALSE), 0)</f>
        <v>0</v>
      </c>
      <c r="L107" s="4">
        <f>IFERROR(VLOOKUP($A107,Round09[],5,FALSE), 0)</f>
        <v>0</v>
      </c>
      <c r="M107" s="4">
        <f>IFERROR(VLOOKUP($A107,Round10[],5,FALSE), 0)</f>
        <v>0</v>
      </c>
      <c r="N107" s="4">
        <f>IFERROR(VLOOKUP($A107,Round11[],5,FALSE), 0)</f>
        <v>0</v>
      </c>
      <c r="O107" s="4">
        <f>IFERROR(VLOOKUP($A107,Round12[],5,FALSE), 0)</f>
        <v>0</v>
      </c>
      <c r="P107" s="4">
        <f>IFERROR(VLOOKUP($A107,Round13[],5,FALSE), 0)</f>
        <v>0</v>
      </c>
      <c r="Q107" s="4">
        <f>IFERROR(VLOOKUP($A107,Round14[],5,FALSE), 0)</f>
        <v>0</v>
      </c>
      <c r="R107" s="4">
        <f>IFERROR(VLOOKUP($A107,Round15[],5,FALSE), 0)</f>
        <v>0</v>
      </c>
      <c r="S107" s="4">
        <f>IFERROR(VLOOKUP($A107,Round16[],5,FALSE), 0)</f>
        <v>0</v>
      </c>
      <c r="T107" s="4">
        <f>IFERROR(VLOOKUP($A107,Round17[],5,FALSE), 0)</f>
        <v>0</v>
      </c>
      <c r="U107" s="4">
        <f>IFERROR(VLOOKUP($A107,Round18[],5,FALSE), 0)</f>
        <v>0</v>
      </c>
      <c r="V107" s="4">
        <f>IFERROR(VLOOKUP($A107,Round19[],5,FALSE), 0)</f>
        <v>0</v>
      </c>
      <c r="W107" s="4">
        <f>IFERROR(VLOOKUP($A107,Round20[],5,FALSE), 0)</f>
        <v>0</v>
      </c>
      <c r="X107" s="4">
        <f>IFERROR(VLOOKUP($A107,Round21[],5,FALSE), 0)</f>
        <v>0</v>
      </c>
      <c r="Y107" s="4">
        <f>IFERROR(VLOOKUP($A107,Round22[],5,FALSE), 0)</f>
        <v>0</v>
      </c>
      <c r="Z107" s="4">
        <f>IFERROR(VLOOKUP($A107,Round23[],5,FALSE), 0)</f>
        <v>0</v>
      </c>
      <c r="AA107" s="4">
        <f>IFERROR(VLOOKUP($A107,Round24[],5,FALSE), 0)</f>
        <v>0</v>
      </c>
      <c r="AB107" s="4">
        <f>IFERROR(VLOOKUP($A107,Round25[],5,FALSE), 0)</f>
        <v>0</v>
      </c>
      <c r="AC107" s="4">
        <f>IFERROR(VLOOKUP($A107,Round26[],5,FALSE), 0)</f>
        <v>0</v>
      </c>
      <c r="AD107" s="4">
        <f>IFERROR(VLOOKUP($A107,Round27[],5,FALSE), 0)</f>
        <v>0</v>
      </c>
      <c r="AE107" s="4">
        <f>IFERROR(VLOOKUP($A107,Round28[],5,FALSE), 0)</f>
        <v>0</v>
      </c>
      <c r="AF107" s="4">
        <f>IFERROR(VLOOKUP($A107,Round29[],5,FALSE), 0)</f>
        <v>0</v>
      </c>
      <c r="AG107" s="4">
        <f>IFERROR(VLOOKUP($A107,Round30[],5,FALSE), 0)</f>
        <v>0</v>
      </c>
      <c r="AH107" s="4">
        <f>IFERROR(VLOOKUP($A107,Round31[],5,FALSE), 0)</f>
        <v>0</v>
      </c>
      <c r="AI107" s="4">
        <f>IFERROR(VLOOKUP($A107,Round32[],5,FALSE), 0)</f>
        <v>0</v>
      </c>
      <c r="AJ107" s="4">
        <f>IFERROR(VLOOKUP($A107,Round33[],5,FALSE), 0)</f>
        <v>0</v>
      </c>
      <c r="AK107" s="4">
        <f>IFERROR(VLOOKUP($A107,Round34[],5,FALSE), 0)</f>
        <v>0</v>
      </c>
      <c r="AL107" s="4">
        <f>IFERROR(VLOOKUP($A107,Round35[],5,FALSE), 0)</f>
        <v>0</v>
      </c>
      <c r="AM107" s="4">
        <f>IFERROR(VLOOKUP($A107,Round36[],5,FALSE), 0)</f>
        <v>0</v>
      </c>
      <c r="AN107" s="4">
        <f>IFERROR(VLOOKUP($A107,Round37[],5,FALSE), 0)</f>
        <v>0</v>
      </c>
      <c r="AO107" s="4">
        <f>IFERROR(VLOOKUP($A107,Round38[],5,FALSE), 0)</f>
        <v>0</v>
      </c>
      <c r="AP107" s="4">
        <f>IFERROR(VLOOKUP($A107,Round39[],5,FALSE), 0)</f>
        <v>0</v>
      </c>
      <c r="AQ107" s="4">
        <f>IFERROR(VLOOKUP($A107,Round40[],5,FALSE), 0)</f>
        <v>0</v>
      </c>
      <c r="AR107" s="4">
        <f>IFERROR(VLOOKUP($A107,Round41[],5,FALSE), 0)</f>
        <v>0</v>
      </c>
      <c r="AS107" s="4">
        <f>IFERROR(VLOOKUP($A107,Round42[],5,FALSE), 0)</f>
        <v>0</v>
      </c>
      <c r="AT107" s="4">
        <f>IFERROR(VLOOKUP($A107,Round43[],5,FALSE), 0)</f>
        <v>0</v>
      </c>
      <c r="AU107" s="4">
        <f>IFERROR(VLOOKUP($A107,Round44[],5,FALSE), 0)</f>
        <v>0</v>
      </c>
      <c r="AV107" s="4">
        <f>IFERROR(VLOOKUP($A107,Round45[],5,FALSE), 0)</f>
        <v>0</v>
      </c>
      <c r="AW107" s="4">
        <f>IFERROR(VLOOKUP($A107,Round46[],5,FALSE), 0)</f>
        <v>0</v>
      </c>
      <c r="AX107" s="4">
        <f>IFERROR(VLOOKUP($A107,Round47[],5,FALSE), 0)</f>
        <v>0</v>
      </c>
      <c r="AY107" s="4">
        <f>IFERROR(VLOOKUP($A107,Round48[],5,FALSE), 0)</f>
        <v>0</v>
      </c>
      <c r="AZ107" s="4">
        <f>IFERROR(VLOOKUP($A107,Round49[],5,FALSE), 0)</f>
        <v>0</v>
      </c>
      <c r="BA107" s="4">
        <f>IFERROR(VLOOKUP($A107,Round50[],5,FALSE), 0)</f>
        <v>0</v>
      </c>
      <c r="BB107" s="4">
        <f>IFERROR(VLOOKUP($A107,Round51[],5,FALSE), 0)</f>
        <v>0</v>
      </c>
      <c r="BC107" s="4">
        <f>IFERROR(VLOOKUP($A107,Round52[],5,FALSE), 0)</f>
        <v>0</v>
      </c>
      <c r="BD107" s="4">
        <f>IFERROR(VLOOKUP($A107,Round53[],5,FALSE), 0)</f>
        <v>0</v>
      </c>
      <c r="BE107" s="4">
        <f>IFERROR(VLOOKUP($A107,Round54[],5,FALSE), 0)</f>
        <v>0</v>
      </c>
      <c r="BF107" s="4">
        <f>IFERROR(VLOOKUP($A107,Round55[],5,FALSE), 0)</f>
        <v>0</v>
      </c>
      <c r="BG107" s="4">
        <f>IFERROR(VLOOKUP($A107,Round56[],5,FALSE), 0)</f>
        <v>0</v>
      </c>
      <c r="BH107" s="4">
        <f>IFERROR(VLOOKUP($A107,Round57[],5,FALSE), 0)</f>
        <v>0</v>
      </c>
      <c r="BI107" s="4">
        <f>IFERROR(VLOOKUP($A107,Round58[],5,FALSE), 0)</f>
        <v>0</v>
      </c>
      <c r="BJ107" s="4">
        <f>IFERROR(VLOOKUP($A107,Round59[],5,FALSE), 0)</f>
        <v>0</v>
      </c>
      <c r="BK107" s="4">
        <f>IFERROR(VLOOKUP($A107,Round60[],5,FALSE), 0)</f>
        <v>0</v>
      </c>
    </row>
    <row r="108" spans="1:63" ht="22.5">
      <c r="A108" s="1">
        <v>29512</v>
      </c>
      <c r="B108" s="5" t="s">
        <v>88</v>
      </c>
      <c r="C108" s="7">
        <f xml:space="preserve"> SUM(TotalPoints[[#This Row],[دور 1]:[دور 60]])</f>
        <v>2</v>
      </c>
      <c r="D108" s="4">
        <f>IFERROR(VLOOKUP($A108,Round01[],5,FALSE), 0)</f>
        <v>2</v>
      </c>
      <c r="E108" s="4">
        <f>IFERROR(VLOOKUP($A108,Round02[],5,FALSE), 0)</f>
        <v>0</v>
      </c>
      <c r="F108" s="4">
        <f>IFERROR(VLOOKUP($A108,Round03[],5,FALSE), 0)</f>
        <v>0</v>
      </c>
      <c r="G108" s="4">
        <f>IFERROR(VLOOKUP($A108,Round04[],5,FALSE), 0)</f>
        <v>0</v>
      </c>
      <c r="H108" s="4">
        <f>IFERROR(VLOOKUP($A108,Round05[],5,FALSE), 0)</f>
        <v>0</v>
      </c>
      <c r="I108" s="4">
        <f>IFERROR(VLOOKUP($A108,Round06[],5,FALSE), 0)</f>
        <v>0</v>
      </c>
      <c r="J108" s="4">
        <f>IFERROR(VLOOKUP($A108,Round07[],5,FALSE), 0)</f>
        <v>0</v>
      </c>
      <c r="K108" s="4">
        <f>IFERROR(VLOOKUP($A108,Round08[],5,FALSE), 0)</f>
        <v>0</v>
      </c>
      <c r="L108" s="4">
        <f>IFERROR(VLOOKUP($A108,Round09[],5,FALSE), 0)</f>
        <v>0</v>
      </c>
      <c r="M108" s="4">
        <f>IFERROR(VLOOKUP($A108,Round10[],5,FALSE), 0)</f>
        <v>0</v>
      </c>
      <c r="N108" s="4">
        <f>IFERROR(VLOOKUP($A108,Round11[],5,FALSE), 0)</f>
        <v>0</v>
      </c>
      <c r="O108" s="4">
        <f>IFERROR(VLOOKUP($A108,Round12[],5,FALSE), 0)</f>
        <v>0</v>
      </c>
      <c r="P108" s="4">
        <f>IFERROR(VLOOKUP($A108,Round13[],5,FALSE), 0)</f>
        <v>0</v>
      </c>
      <c r="Q108" s="4">
        <f>IFERROR(VLOOKUP($A108,Round14[],5,FALSE), 0)</f>
        <v>0</v>
      </c>
      <c r="R108" s="4">
        <f>IFERROR(VLOOKUP($A108,Round15[],5,FALSE), 0)</f>
        <v>0</v>
      </c>
      <c r="S108" s="4">
        <f>IFERROR(VLOOKUP($A108,Round16[],5,FALSE), 0)</f>
        <v>0</v>
      </c>
      <c r="T108" s="4">
        <f>IFERROR(VLOOKUP($A108,Round17[],5,FALSE), 0)</f>
        <v>0</v>
      </c>
      <c r="U108" s="4">
        <f>IFERROR(VLOOKUP($A108,Round18[],5,FALSE), 0)</f>
        <v>0</v>
      </c>
      <c r="V108" s="4">
        <f>IFERROR(VLOOKUP($A108,Round19[],5,FALSE), 0)</f>
        <v>0</v>
      </c>
      <c r="W108" s="4">
        <f>IFERROR(VLOOKUP($A108,Round20[],5,FALSE), 0)</f>
        <v>0</v>
      </c>
      <c r="X108" s="4">
        <f>IFERROR(VLOOKUP($A108,Round21[],5,FALSE), 0)</f>
        <v>0</v>
      </c>
      <c r="Y108" s="4">
        <f>IFERROR(VLOOKUP($A108,Round22[],5,FALSE), 0)</f>
        <v>0</v>
      </c>
      <c r="Z108" s="4">
        <f>IFERROR(VLOOKUP($A108,Round23[],5,FALSE), 0)</f>
        <v>0</v>
      </c>
      <c r="AA108" s="4">
        <f>IFERROR(VLOOKUP($A108,Round24[],5,FALSE), 0)</f>
        <v>0</v>
      </c>
      <c r="AB108" s="4">
        <f>IFERROR(VLOOKUP($A108,Round25[],5,FALSE), 0)</f>
        <v>0</v>
      </c>
      <c r="AC108" s="4">
        <f>IFERROR(VLOOKUP($A108,Round26[],5,FALSE), 0)</f>
        <v>0</v>
      </c>
      <c r="AD108" s="4">
        <f>IFERROR(VLOOKUP($A108,Round27[],5,FALSE), 0)</f>
        <v>0</v>
      </c>
      <c r="AE108" s="4">
        <f>IFERROR(VLOOKUP($A108,Round28[],5,FALSE), 0)</f>
        <v>0</v>
      </c>
      <c r="AF108" s="4">
        <f>IFERROR(VLOOKUP($A108,Round29[],5,FALSE), 0)</f>
        <v>0</v>
      </c>
      <c r="AG108" s="4">
        <f>IFERROR(VLOOKUP($A108,Round30[],5,FALSE), 0)</f>
        <v>0</v>
      </c>
      <c r="AH108" s="4">
        <f>IFERROR(VLOOKUP($A108,Round31[],5,FALSE), 0)</f>
        <v>0</v>
      </c>
      <c r="AI108" s="4">
        <f>IFERROR(VLOOKUP($A108,Round32[],5,FALSE), 0)</f>
        <v>0</v>
      </c>
      <c r="AJ108" s="4">
        <f>IFERROR(VLOOKUP($A108,Round33[],5,FALSE), 0)</f>
        <v>0</v>
      </c>
      <c r="AK108" s="4">
        <f>IFERROR(VLOOKUP($A108,Round34[],5,FALSE), 0)</f>
        <v>0</v>
      </c>
      <c r="AL108" s="4">
        <f>IFERROR(VLOOKUP($A108,Round35[],5,FALSE), 0)</f>
        <v>0</v>
      </c>
      <c r="AM108" s="4">
        <f>IFERROR(VLOOKUP($A108,Round36[],5,FALSE), 0)</f>
        <v>0</v>
      </c>
      <c r="AN108" s="4">
        <f>IFERROR(VLOOKUP($A108,Round37[],5,FALSE), 0)</f>
        <v>0</v>
      </c>
      <c r="AO108" s="4">
        <f>IFERROR(VLOOKUP($A108,Round38[],5,FALSE), 0)</f>
        <v>0</v>
      </c>
      <c r="AP108" s="4">
        <f>IFERROR(VLOOKUP($A108,Round39[],5,FALSE), 0)</f>
        <v>0</v>
      </c>
      <c r="AQ108" s="4">
        <f>IFERROR(VLOOKUP($A108,Round40[],5,FALSE), 0)</f>
        <v>0</v>
      </c>
      <c r="AR108" s="4">
        <f>IFERROR(VLOOKUP($A108,Round41[],5,FALSE), 0)</f>
        <v>0</v>
      </c>
      <c r="AS108" s="4">
        <f>IFERROR(VLOOKUP($A108,Round42[],5,FALSE), 0)</f>
        <v>0</v>
      </c>
      <c r="AT108" s="4">
        <f>IFERROR(VLOOKUP($A108,Round43[],5,FALSE), 0)</f>
        <v>0</v>
      </c>
      <c r="AU108" s="4">
        <f>IFERROR(VLOOKUP($A108,Round44[],5,FALSE), 0)</f>
        <v>0</v>
      </c>
      <c r="AV108" s="4">
        <f>IFERROR(VLOOKUP($A108,Round45[],5,FALSE), 0)</f>
        <v>0</v>
      </c>
      <c r="AW108" s="4">
        <f>IFERROR(VLOOKUP($A108,Round46[],5,FALSE), 0)</f>
        <v>0</v>
      </c>
      <c r="AX108" s="4">
        <f>IFERROR(VLOOKUP($A108,Round47[],5,FALSE), 0)</f>
        <v>0</v>
      </c>
      <c r="AY108" s="4">
        <f>IFERROR(VLOOKUP($A108,Round48[],5,FALSE), 0)</f>
        <v>0</v>
      </c>
      <c r="AZ108" s="4">
        <f>IFERROR(VLOOKUP($A108,Round49[],5,FALSE), 0)</f>
        <v>0</v>
      </c>
      <c r="BA108" s="4">
        <f>IFERROR(VLOOKUP($A108,Round50[],5,FALSE), 0)</f>
        <v>0</v>
      </c>
      <c r="BB108" s="4">
        <f>IFERROR(VLOOKUP($A108,Round51[],5,FALSE), 0)</f>
        <v>0</v>
      </c>
      <c r="BC108" s="4">
        <f>IFERROR(VLOOKUP($A108,Round52[],5,FALSE), 0)</f>
        <v>0</v>
      </c>
      <c r="BD108" s="4">
        <f>IFERROR(VLOOKUP($A108,Round53[],5,FALSE), 0)</f>
        <v>0</v>
      </c>
      <c r="BE108" s="4">
        <f>IFERROR(VLOOKUP($A108,Round54[],5,FALSE), 0)</f>
        <v>0</v>
      </c>
      <c r="BF108" s="4">
        <f>IFERROR(VLOOKUP($A108,Round55[],5,FALSE), 0)</f>
        <v>0</v>
      </c>
      <c r="BG108" s="4">
        <f>IFERROR(VLOOKUP($A108,Round56[],5,FALSE), 0)</f>
        <v>0</v>
      </c>
      <c r="BH108" s="4">
        <f>IFERROR(VLOOKUP($A108,Round57[],5,FALSE), 0)</f>
        <v>0</v>
      </c>
      <c r="BI108" s="4">
        <f>IFERROR(VLOOKUP($A108,Round58[],5,FALSE), 0)</f>
        <v>0</v>
      </c>
      <c r="BJ108" s="4">
        <f>IFERROR(VLOOKUP($A108,Round59[],5,FALSE), 0)</f>
        <v>0</v>
      </c>
      <c r="BK108" s="4">
        <f>IFERROR(VLOOKUP($A108,Round60[],5,FALSE), 0)</f>
        <v>0</v>
      </c>
    </row>
    <row r="109" spans="1:63">
      <c r="A109" s="10">
        <v>29489</v>
      </c>
      <c r="B109" s="12" t="s">
        <v>212</v>
      </c>
      <c r="C109" s="11">
        <f xml:space="preserve"> SUM(TotalPoints[[#This Row],[دور 1]:[دور 60]])</f>
        <v>2</v>
      </c>
      <c r="D109" s="13">
        <f>IFERROR(VLOOKUP($A109,Round01[],5,FALSE), 0)</f>
        <v>0</v>
      </c>
      <c r="E109" s="13">
        <f>IFERROR(VLOOKUP($A109,Round02[],5,FALSE), 0)</f>
        <v>0</v>
      </c>
      <c r="F109" s="13">
        <f>IFERROR(VLOOKUP($A109,Round03[],5,FALSE), 0)</f>
        <v>0</v>
      </c>
      <c r="G109" s="13">
        <f>IFERROR(VLOOKUP($A109,Round04[],5,FALSE), 0)</f>
        <v>0</v>
      </c>
      <c r="H109" s="13">
        <f>IFERROR(VLOOKUP($A109,Round05[],5,FALSE), 0)</f>
        <v>1</v>
      </c>
      <c r="I109" s="13">
        <f>IFERROR(VLOOKUP($A109,Round06[],5,FALSE), 0)</f>
        <v>1</v>
      </c>
      <c r="J109" s="13">
        <f>IFERROR(VLOOKUP($A109,Round07[],5,FALSE), 0)</f>
        <v>0</v>
      </c>
      <c r="K109" s="13">
        <f>IFERROR(VLOOKUP($A109,Round08[],5,FALSE), 0)</f>
        <v>0</v>
      </c>
      <c r="L109" s="13">
        <f>IFERROR(VLOOKUP($A109,Round09[],5,FALSE), 0)</f>
        <v>0</v>
      </c>
      <c r="M109" s="13">
        <f>IFERROR(VLOOKUP($A109,Round10[],5,FALSE), 0)</f>
        <v>0</v>
      </c>
      <c r="N109" s="13">
        <f>IFERROR(VLOOKUP($A109,Round11[],5,FALSE), 0)</f>
        <v>0</v>
      </c>
      <c r="O109" s="13">
        <f>IFERROR(VLOOKUP($A109,Round12[],5,FALSE), 0)</f>
        <v>0</v>
      </c>
      <c r="P109" s="13">
        <f>IFERROR(VLOOKUP($A109,Round13[],5,FALSE), 0)</f>
        <v>0</v>
      </c>
      <c r="Q109" s="13">
        <f>IFERROR(VLOOKUP($A109,Round14[],5,FALSE), 0)</f>
        <v>0</v>
      </c>
      <c r="R109" s="13">
        <f>IFERROR(VLOOKUP($A109,Round15[],5,FALSE), 0)</f>
        <v>0</v>
      </c>
      <c r="S109" s="13">
        <f>IFERROR(VLOOKUP($A109,Round16[],5,FALSE), 0)</f>
        <v>0</v>
      </c>
      <c r="T109" s="13">
        <f>IFERROR(VLOOKUP($A109,Round17[],5,FALSE), 0)</f>
        <v>0</v>
      </c>
      <c r="U109" s="13">
        <f>IFERROR(VLOOKUP($A109,Round18[],5,FALSE), 0)</f>
        <v>0</v>
      </c>
      <c r="V109" s="13">
        <f>IFERROR(VLOOKUP($A109,Round19[],5,FALSE), 0)</f>
        <v>0</v>
      </c>
      <c r="W109" s="13">
        <f>IFERROR(VLOOKUP($A109,Round20[],5,FALSE), 0)</f>
        <v>0</v>
      </c>
      <c r="X109" s="13">
        <f>IFERROR(VLOOKUP($A109,Round21[],5,FALSE), 0)</f>
        <v>0</v>
      </c>
      <c r="Y109" s="13">
        <f>IFERROR(VLOOKUP($A109,Round22[],5,FALSE), 0)</f>
        <v>0</v>
      </c>
      <c r="Z109" s="13">
        <f>IFERROR(VLOOKUP($A109,Round23[],5,FALSE), 0)</f>
        <v>0</v>
      </c>
      <c r="AA109" s="13">
        <f>IFERROR(VLOOKUP($A109,Round24[],5,FALSE), 0)</f>
        <v>0</v>
      </c>
      <c r="AB109" s="13">
        <f>IFERROR(VLOOKUP($A109,Round25[],5,FALSE), 0)</f>
        <v>0</v>
      </c>
      <c r="AC109" s="13">
        <f>IFERROR(VLOOKUP($A109,Round26[],5,FALSE), 0)</f>
        <v>0</v>
      </c>
      <c r="AD109" s="13">
        <f>IFERROR(VLOOKUP($A109,Round27[],5,FALSE), 0)</f>
        <v>0</v>
      </c>
      <c r="AE109" s="13">
        <f>IFERROR(VLOOKUP($A109,Round28[],5,FALSE), 0)</f>
        <v>0</v>
      </c>
      <c r="AF109" s="13">
        <f>IFERROR(VLOOKUP($A109,Round29[],5,FALSE), 0)</f>
        <v>0</v>
      </c>
      <c r="AG109" s="13">
        <f>IFERROR(VLOOKUP($A109,Round30[],5,FALSE), 0)</f>
        <v>0</v>
      </c>
      <c r="AH109" s="13">
        <f>IFERROR(VLOOKUP($A109,Round31[],5,FALSE), 0)</f>
        <v>0</v>
      </c>
      <c r="AI109" s="13">
        <f>IFERROR(VLOOKUP($A109,Round32[],5,FALSE), 0)</f>
        <v>0</v>
      </c>
      <c r="AJ109" s="13">
        <f>IFERROR(VLOOKUP($A109,Round33[],5,FALSE), 0)</f>
        <v>0</v>
      </c>
      <c r="AK109" s="13">
        <f>IFERROR(VLOOKUP($A109,Round34[],5,FALSE), 0)</f>
        <v>0</v>
      </c>
      <c r="AL109" s="13">
        <f>IFERROR(VLOOKUP($A109,Round35[],5,FALSE), 0)</f>
        <v>0</v>
      </c>
      <c r="AM109" s="13">
        <f>IFERROR(VLOOKUP($A109,Round36[],5,FALSE), 0)</f>
        <v>0</v>
      </c>
      <c r="AN109" s="13">
        <f>IFERROR(VLOOKUP($A109,Round37[],5,FALSE), 0)</f>
        <v>0</v>
      </c>
      <c r="AO109" s="13">
        <f>IFERROR(VLOOKUP($A109,Round38[],5,FALSE), 0)</f>
        <v>0</v>
      </c>
      <c r="AP109" s="13">
        <f>IFERROR(VLOOKUP($A109,Round39[],5,FALSE), 0)</f>
        <v>0</v>
      </c>
      <c r="AQ109" s="13">
        <f>IFERROR(VLOOKUP($A109,Round40[],5,FALSE), 0)</f>
        <v>0</v>
      </c>
      <c r="AR109" s="13">
        <f>IFERROR(VLOOKUP($A109,Round41[],5,FALSE), 0)</f>
        <v>0</v>
      </c>
      <c r="AS109" s="13">
        <f>IFERROR(VLOOKUP($A109,Round42[],5,FALSE), 0)</f>
        <v>0</v>
      </c>
      <c r="AT109" s="13">
        <f>IFERROR(VLOOKUP($A109,Round43[],5,FALSE), 0)</f>
        <v>0</v>
      </c>
      <c r="AU109" s="13">
        <f>IFERROR(VLOOKUP($A109,Round44[],5,FALSE), 0)</f>
        <v>0</v>
      </c>
      <c r="AV109" s="13">
        <f>IFERROR(VLOOKUP($A109,Round45[],5,FALSE), 0)</f>
        <v>0</v>
      </c>
      <c r="AW109" s="13">
        <f>IFERROR(VLOOKUP($A109,Round46[],5,FALSE), 0)</f>
        <v>0</v>
      </c>
      <c r="AX109" s="13">
        <f>IFERROR(VLOOKUP($A109,Round47[],5,FALSE), 0)</f>
        <v>0</v>
      </c>
      <c r="AY109" s="13">
        <f>IFERROR(VLOOKUP($A109,Round48[],5,FALSE), 0)</f>
        <v>0</v>
      </c>
      <c r="AZ109" s="13">
        <f>IFERROR(VLOOKUP($A109,Round49[],5,FALSE), 0)</f>
        <v>0</v>
      </c>
      <c r="BA109" s="13">
        <f>IFERROR(VLOOKUP($A109,Round50[],5,FALSE), 0)</f>
        <v>0</v>
      </c>
      <c r="BB109" s="13">
        <f>IFERROR(VLOOKUP($A109,Round51[],5,FALSE), 0)</f>
        <v>0</v>
      </c>
      <c r="BC109" s="13">
        <f>IFERROR(VLOOKUP($A109,Round52[],5,FALSE), 0)</f>
        <v>0</v>
      </c>
      <c r="BD109" s="13">
        <f>IFERROR(VLOOKUP($A109,Round53[],5,FALSE), 0)</f>
        <v>0</v>
      </c>
      <c r="BE109" s="13">
        <f>IFERROR(VLOOKUP($A109,Round54[],5,FALSE), 0)</f>
        <v>0</v>
      </c>
      <c r="BF109" s="13">
        <f>IFERROR(VLOOKUP($A109,Round55[],5,FALSE), 0)</f>
        <v>0</v>
      </c>
      <c r="BG109" s="13">
        <f>IFERROR(VLOOKUP($A109,Round56[],5,FALSE), 0)</f>
        <v>0</v>
      </c>
      <c r="BH109" s="13">
        <f>IFERROR(VLOOKUP($A109,Round57[],5,FALSE), 0)</f>
        <v>0</v>
      </c>
      <c r="BI109" s="13">
        <f>IFERROR(VLOOKUP($A109,Round58[],5,FALSE), 0)</f>
        <v>0</v>
      </c>
      <c r="BJ109" s="13">
        <f>IFERROR(VLOOKUP($A109,Round59[],5,FALSE), 0)</f>
        <v>0</v>
      </c>
      <c r="BK109" s="13">
        <f>IFERROR(VLOOKUP($A109,Round60[],5,FALSE), 0)</f>
        <v>0</v>
      </c>
    </row>
    <row r="110" spans="1:63" ht="22.5">
      <c r="A110" s="1">
        <v>29424</v>
      </c>
      <c r="B110" s="5" t="s">
        <v>131</v>
      </c>
      <c r="C110" s="7">
        <f xml:space="preserve"> SUM(TotalPoints[[#This Row],[دور 1]:[دور 60]])</f>
        <v>2</v>
      </c>
      <c r="D110" s="4">
        <f>IFERROR(VLOOKUP($A110,Round01[],5,FALSE), 0)</f>
        <v>2</v>
      </c>
      <c r="E110" s="4">
        <f>IFERROR(VLOOKUP($A110,Round02[],5,FALSE), 0)</f>
        <v>0</v>
      </c>
      <c r="F110" s="4">
        <f>IFERROR(VLOOKUP($A110,Round03[],5,FALSE), 0)</f>
        <v>0</v>
      </c>
      <c r="G110" s="4">
        <f>IFERROR(VLOOKUP($A110,Round04[],5,FALSE), 0)</f>
        <v>0</v>
      </c>
      <c r="H110" s="4">
        <f>IFERROR(VLOOKUP($A110,Round05[],5,FALSE), 0)</f>
        <v>0</v>
      </c>
      <c r="I110" s="4">
        <f>IFERROR(VLOOKUP($A110,Round06[],5,FALSE), 0)</f>
        <v>0</v>
      </c>
      <c r="J110" s="4">
        <f>IFERROR(VLOOKUP($A110,Round07[],5,FALSE), 0)</f>
        <v>0</v>
      </c>
      <c r="K110" s="4">
        <f>IFERROR(VLOOKUP($A110,Round08[],5,FALSE), 0)</f>
        <v>0</v>
      </c>
      <c r="L110" s="4">
        <f>IFERROR(VLOOKUP($A110,Round09[],5,FALSE), 0)</f>
        <v>0</v>
      </c>
      <c r="M110" s="4">
        <f>IFERROR(VLOOKUP($A110,Round10[],5,FALSE), 0)</f>
        <v>0</v>
      </c>
      <c r="N110" s="4">
        <f>IFERROR(VLOOKUP($A110,Round11[],5,FALSE), 0)</f>
        <v>0</v>
      </c>
      <c r="O110" s="4">
        <f>IFERROR(VLOOKUP($A110,Round12[],5,FALSE), 0)</f>
        <v>0</v>
      </c>
      <c r="P110" s="4">
        <f>IFERROR(VLOOKUP($A110,Round13[],5,FALSE), 0)</f>
        <v>0</v>
      </c>
      <c r="Q110" s="4">
        <f>IFERROR(VLOOKUP($A110,Round14[],5,FALSE), 0)</f>
        <v>0</v>
      </c>
      <c r="R110" s="4">
        <f>IFERROR(VLOOKUP($A110,Round15[],5,FALSE), 0)</f>
        <v>0</v>
      </c>
      <c r="S110" s="4">
        <f>IFERROR(VLOOKUP($A110,Round16[],5,FALSE), 0)</f>
        <v>0</v>
      </c>
      <c r="T110" s="4">
        <f>IFERROR(VLOOKUP($A110,Round17[],5,FALSE), 0)</f>
        <v>0</v>
      </c>
      <c r="U110" s="4">
        <f>IFERROR(VLOOKUP($A110,Round18[],5,FALSE), 0)</f>
        <v>0</v>
      </c>
      <c r="V110" s="4">
        <f>IFERROR(VLOOKUP($A110,Round19[],5,FALSE), 0)</f>
        <v>0</v>
      </c>
      <c r="W110" s="4">
        <f>IFERROR(VLOOKUP($A110,Round20[],5,FALSE), 0)</f>
        <v>0</v>
      </c>
      <c r="X110" s="4">
        <f>IFERROR(VLOOKUP($A110,Round21[],5,FALSE), 0)</f>
        <v>0</v>
      </c>
      <c r="Y110" s="4">
        <f>IFERROR(VLOOKUP($A110,Round22[],5,FALSE), 0)</f>
        <v>0</v>
      </c>
      <c r="Z110" s="4">
        <f>IFERROR(VLOOKUP($A110,Round23[],5,FALSE), 0)</f>
        <v>0</v>
      </c>
      <c r="AA110" s="4">
        <f>IFERROR(VLOOKUP($A110,Round24[],5,FALSE), 0)</f>
        <v>0</v>
      </c>
      <c r="AB110" s="4">
        <f>IFERROR(VLOOKUP($A110,Round25[],5,FALSE), 0)</f>
        <v>0</v>
      </c>
      <c r="AC110" s="4">
        <f>IFERROR(VLOOKUP($A110,Round26[],5,FALSE), 0)</f>
        <v>0</v>
      </c>
      <c r="AD110" s="4">
        <f>IFERROR(VLOOKUP($A110,Round27[],5,FALSE), 0)</f>
        <v>0</v>
      </c>
      <c r="AE110" s="4">
        <f>IFERROR(VLOOKUP($A110,Round28[],5,FALSE), 0)</f>
        <v>0</v>
      </c>
      <c r="AF110" s="4">
        <f>IFERROR(VLOOKUP($A110,Round29[],5,FALSE), 0)</f>
        <v>0</v>
      </c>
      <c r="AG110" s="4">
        <f>IFERROR(VLOOKUP($A110,Round30[],5,FALSE), 0)</f>
        <v>0</v>
      </c>
      <c r="AH110" s="4">
        <f>IFERROR(VLOOKUP($A110,Round31[],5,FALSE), 0)</f>
        <v>0</v>
      </c>
      <c r="AI110" s="4">
        <f>IFERROR(VLOOKUP($A110,Round32[],5,FALSE), 0)</f>
        <v>0</v>
      </c>
      <c r="AJ110" s="4">
        <f>IFERROR(VLOOKUP($A110,Round33[],5,FALSE), 0)</f>
        <v>0</v>
      </c>
      <c r="AK110" s="4">
        <f>IFERROR(VLOOKUP($A110,Round34[],5,FALSE), 0)</f>
        <v>0</v>
      </c>
      <c r="AL110" s="4">
        <f>IFERROR(VLOOKUP($A110,Round35[],5,FALSE), 0)</f>
        <v>0</v>
      </c>
      <c r="AM110" s="4">
        <f>IFERROR(VLOOKUP($A110,Round36[],5,FALSE), 0)</f>
        <v>0</v>
      </c>
      <c r="AN110" s="4">
        <f>IFERROR(VLOOKUP($A110,Round37[],5,FALSE), 0)</f>
        <v>0</v>
      </c>
      <c r="AO110" s="4">
        <f>IFERROR(VLOOKUP($A110,Round38[],5,FALSE), 0)</f>
        <v>0</v>
      </c>
      <c r="AP110" s="4">
        <f>IFERROR(VLOOKUP($A110,Round39[],5,FALSE), 0)</f>
        <v>0</v>
      </c>
      <c r="AQ110" s="4">
        <f>IFERROR(VLOOKUP($A110,Round40[],5,FALSE), 0)</f>
        <v>0</v>
      </c>
      <c r="AR110" s="4">
        <f>IFERROR(VLOOKUP($A110,Round41[],5,FALSE), 0)</f>
        <v>0</v>
      </c>
      <c r="AS110" s="4">
        <f>IFERROR(VLOOKUP($A110,Round42[],5,FALSE), 0)</f>
        <v>0</v>
      </c>
      <c r="AT110" s="4">
        <f>IFERROR(VLOOKUP($A110,Round43[],5,FALSE), 0)</f>
        <v>0</v>
      </c>
      <c r="AU110" s="4">
        <f>IFERROR(VLOOKUP($A110,Round44[],5,FALSE), 0)</f>
        <v>0</v>
      </c>
      <c r="AV110" s="4">
        <f>IFERROR(VLOOKUP($A110,Round45[],5,FALSE), 0)</f>
        <v>0</v>
      </c>
      <c r="AW110" s="4">
        <f>IFERROR(VLOOKUP($A110,Round46[],5,FALSE), 0)</f>
        <v>0</v>
      </c>
      <c r="AX110" s="4">
        <f>IFERROR(VLOOKUP($A110,Round47[],5,FALSE), 0)</f>
        <v>0</v>
      </c>
      <c r="AY110" s="4">
        <f>IFERROR(VLOOKUP($A110,Round48[],5,FALSE), 0)</f>
        <v>0</v>
      </c>
      <c r="AZ110" s="4">
        <f>IFERROR(VLOOKUP($A110,Round49[],5,FALSE), 0)</f>
        <v>0</v>
      </c>
      <c r="BA110" s="4">
        <f>IFERROR(VLOOKUP($A110,Round50[],5,FALSE), 0)</f>
        <v>0</v>
      </c>
      <c r="BB110" s="4">
        <f>IFERROR(VLOOKUP($A110,Round51[],5,FALSE), 0)</f>
        <v>0</v>
      </c>
      <c r="BC110" s="4">
        <f>IFERROR(VLOOKUP($A110,Round52[],5,FALSE), 0)</f>
        <v>0</v>
      </c>
      <c r="BD110" s="4">
        <f>IFERROR(VLOOKUP($A110,Round53[],5,FALSE), 0)</f>
        <v>0</v>
      </c>
      <c r="BE110" s="4">
        <f>IFERROR(VLOOKUP($A110,Round54[],5,FALSE), 0)</f>
        <v>0</v>
      </c>
      <c r="BF110" s="4">
        <f>IFERROR(VLOOKUP($A110,Round55[],5,FALSE), 0)</f>
        <v>0</v>
      </c>
      <c r="BG110" s="4">
        <f>IFERROR(VLOOKUP($A110,Round56[],5,FALSE), 0)</f>
        <v>0</v>
      </c>
      <c r="BH110" s="4">
        <f>IFERROR(VLOOKUP($A110,Round57[],5,FALSE), 0)</f>
        <v>0</v>
      </c>
      <c r="BI110" s="4">
        <f>IFERROR(VLOOKUP($A110,Round58[],5,FALSE), 0)</f>
        <v>0</v>
      </c>
      <c r="BJ110" s="4">
        <f>IFERROR(VLOOKUP($A110,Round59[],5,FALSE), 0)</f>
        <v>0</v>
      </c>
      <c r="BK110" s="4">
        <f>IFERROR(VLOOKUP($A110,Round60[],5,FALSE), 0)</f>
        <v>0</v>
      </c>
    </row>
    <row r="111" spans="1:63" ht="22.5">
      <c r="A111" s="1">
        <v>29225</v>
      </c>
      <c r="B111" s="5" t="s">
        <v>83</v>
      </c>
      <c r="C111" s="7">
        <f xml:space="preserve"> SUM(TotalPoints[[#This Row],[دور 1]:[دور 60]])</f>
        <v>2</v>
      </c>
      <c r="D111" s="4">
        <f>IFERROR(VLOOKUP($A111,Round01[],5,FALSE), 0)</f>
        <v>2</v>
      </c>
      <c r="E111" s="4">
        <f>IFERROR(VLOOKUP($A111,Round02[],5,FALSE), 0)</f>
        <v>0</v>
      </c>
      <c r="F111" s="4">
        <f>IFERROR(VLOOKUP($A111,Round03[],5,FALSE), 0)</f>
        <v>0</v>
      </c>
      <c r="G111" s="4">
        <f>IFERROR(VLOOKUP($A111,Round04[],5,FALSE), 0)</f>
        <v>0</v>
      </c>
      <c r="H111" s="4">
        <f>IFERROR(VLOOKUP($A111,Round05[],5,FALSE), 0)</f>
        <v>0</v>
      </c>
      <c r="I111" s="4">
        <f>IFERROR(VLOOKUP($A111,Round06[],5,FALSE), 0)</f>
        <v>0</v>
      </c>
      <c r="J111" s="4">
        <f>IFERROR(VLOOKUP($A111,Round07[],5,FALSE), 0)</f>
        <v>0</v>
      </c>
      <c r="K111" s="4">
        <f>IFERROR(VLOOKUP($A111,Round08[],5,FALSE), 0)</f>
        <v>0</v>
      </c>
      <c r="L111" s="4">
        <f>IFERROR(VLOOKUP($A111,Round09[],5,FALSE), 0)</f>
        <v>0</v>
      </c>
      <c r="M111" s="4">
        <f>IFERROR(VLOOKUP($A111,Round10[],5,FALSE), 0)</f>
        <v>0</v>
      </c>
      <c r="N111" s="4">
        <f>IFERROR(VLOOKUP($A111,Round11[],5,FALSE), 0)</f>
        <v>0</v>
      </c>
      <c r="O111" s="4">
        <f>IFERROR(VLOOKUP($A111,Round12[],5,FALSE), 0)</f>
        <v>0</v>
      </c>
      <c r="P111" s="4">
        <f>IFERROR(VLOOKUP($A111,Round13[],5,FALSE), 0)</f>
        <v>0</v>
      </c>
      <c r="Q111" s="4">
        <f>IFERROR(VLOOKUP($A111,Round14[],5,FALSE), 0)</f>
        <v>0</v>
      </c>
      <c r="R111" s="4">
        <f>IFERROR(VLOOKUP($A111,Round15[],5,FALSE), 0)</f>
        <v>0</v>
      </c>
      <c r="S111" s="4">
        <f>IFERROR(VLOOKUP($A111,Round16[],5,FALSE), 0)</f>
        <v>0</v>
      </c>
      <c r="T111" s="4">
        <f>IFERROR(VLOOKUP($A111,Round17[],5,FALSE), 0)</f>
        <v>0</v>
      </c>
      <c r="U111" s="4">
        <f>IFERROR(VLOOKUP($A111,Round18[],5,FALSE), 0)</f>
        <v>0</v>
      </c>
      <c r="V111" s="4">
        <f>IFERROR(VLOOKUP($A111,Round19[],5,FALSE), 0)</f>
        <v>0</v>
      </c>
      <c r="W111" s="4">
        <f>IFERROR(VLOOKUP($A111,Round20[],5,FALSE), 0)</f>
        <v>0</v>
      </c>
      <c r="X111" s="4">
        <f>IFERROR(VLOOKUP($A111,Round21[],5,FALSE), 0)</f>
        <v>0</v>
      </c>
      <c r="Y111" s="4">
        <f>IFERROR(VLOOKUP($A111,Round22[],5,FALSE), 0)</f>
        <v>0</v>
      </c>
      <c r="Z111" s="4">
        <f>IFERROR(VLOOKUP($A111,Round23[],5,FALSE), 0)</f>
        <v>0</v>
      </c>
      <c r="AA111" s="4">
        <f>IFERROR(VLOOKUP($A111,Round24[],5,FALSE), 0)</f>
        <v>0</v>
      </c>
      <c r="AB111" s="4">
        <f>IFERROR(VLOOKUP($A111,Round25[],5,FALSE), 0)</f>
        <v>0</v>
      </c>
      <c r="AC111" s="4">
        <f>IFERROR(VLOOKUP($A111,Round26[],5,FALSE), 0)</f>
        <v>0</v>
      </c>
      <c r="AD111" s="4">
        <f>IFERROR(VLOOKUP($A111,Round27[],5,FALSE), 0)</f>
        <v>0</v>
      </c>
      <c r="AE111" s="4">
        <f>IFERROR(VLOOKUP($A111,Round28[],5,FALSE), 0)</f>
        <v>0</v>
      </c>
      <c r="AF111" s="4">
        <f>IFERROR(VLOOKUP($A111,Round29[],5,FALSE), 0)</f>
        <v>0</v>
      </c>
      <c r="AG111" s="4">
        <f>IFERROR(VLOOKUP($A111,Round30[],5,FALSE), 0)</f>
        <v>0</v>
      </c>
      <c r="AH111" s="4">
        <f>IFERROR(VLOOKUP($A111,Round31[],5,FALSE), 0)</f>
        <v>0</v>
      </c>
      <c r="AI111" s="4">
        <f>IFERROR(VLOOKUP($A111,Round32[],5,FALSE), 0)</f>
        <v>0</v>
      </c>
      <c r="AJ111" s="4">
        <f>IFERROR(VLOOKUP($A111,Round33[],5,FALSE), 0)</f>
        <v>0</v>
      </c>
      <c r="AK111" s="4">
        <f>IFERROR(VLOOKUP($A111,Round34[],5,FALSE), 0)</f>
        <v>0</v>
      </c>
      <c r="AL111" s="4">
        <f>IFERROR(VLOOKUP($A111,Round35[],5,FALSE), 0)</f>
        <v>0</v>
      </c>
      <c r="AM111" s="4">
        <f>IFERROR(VLOOKUP($A111,Round36[],5,FALSE), 0)</f>
        <v>0</v>
      </c>
      <c r="AN111" s="4">
        <f>IFERROR(VLOOKUP($A111,Round37[],5,FALSE), 0)</f>
        <v>0</v>
      </c>
      <c r="AO111" s="4">
        <f>IFERROR(VLOOKUP($A111,Round38[],5,FALSE), 0)</f>
        <v>0</v>
      </c>
      <c r="AP111" s="4">
        <f>IFERROR(VLOOKUP($A111,Round39[],5,FALSE), 0)</f>
        <v>0</v>
      </c>
      <c r="AQ111" s="4">
        <f>IFERROR(VLOOKUP($A111,Round40[],5,FALSE), 0)</f>
        <v>0</v>
      </c>
      <c r="AR111" s="4">
        <f>IFERROR(VLOOKUP($A111,Round41[],5,FALSE), 0)</f>
        <v>0</v>
      </c>
      <c r="AS111" s="4">
        <f>IFERROR(VLOOKUP($A111,Round42[],5,FALSE), 0)</f>
        <v>0</v>
      </c>
      <c r="AT111" s="4">
        <f>IFERROR(VLOOKUP($A111,Round43[],5,FALSE), 0)</f>
        <v>0</v>
      </c>
      <c r="AU111" s="4">
        <f>IFERROR(VLOOKUP($A111,Round44[],5,FALSE), 0)</f>
        <v>0</v>
      </c>
      <c r="AV111" s="4">
        <f>IFERROR(VLOOKUP($A111,Round45[],5,FALSE), 0)</f>
        <v>0</v>
      </c>
      <c r="AW111" s="4">
        <f>IFERROR(VLOOKUP($A111,Round46[],5,FALSE), 0)</f>
        <v>0</v>
      </c>
      <c r="AX111" s="4">
        <f>IFERROR(VLOOKUP($A111,Round47[],5,FALSE), 0)</f>
        <v>0</v>
      </c>
      <c r="AY111" s="4">
        <f>IFERROR(VLOOKUP($A111,Round48[],5,FALSE), 0)</f>
        <v>0</v>
      </c>
      <c r="AZ111" s="4">
        <f>IFERROR(VLOOKUP($A111,Round49[],5,FALSE), 0)</f>
        <v>0</v>
      </c>
      <c r="BA111" s="4">
        <f>IFERROR(VLOOKUP($A111,Round50[],5,FALSE), 0)</f>
        <v>0</v>
      </c>
      <c r="BB111" s="4">
        <f>IFERROR(VLOOKUP($A111,Round51[],5,FALSE), 0)</f>
        <v>0</v>
      </c>
      <c r="BC111" s="4">
        <f>IFERROR(VLOOKUP($A111,Round52[],5,FALSE), 0)</f>
        <v>0</v>
      </c>
      <c r="BD111" s="4">
        <f>IFERROR(VLOOKUP($A111,Round53[],5,FALSE), 0)</f>
        <v>0</v>
      </c>
      <c r="BE111" s="4">
        <f>IFERROR(VLOOKUP($A111,Round54[],5,FALSE), 0)</f>
        <v>0</v>
      </c>
      <c r="BF111" s="4">
        <f>IFERROR(VLOOKUP($A111,Round55[],5,FALSE), 0)</f>
        <v>0</v>
      </c>
      <c r="BG111" s="4">
        <f>IFERROR(VLOOKUP($A111,Round56[],5,FALSE), 0)</f>
        <v>0</v>
      </c>
      <c r="BH111" s="4">
        <f>IFERROR(VLOOKUP($A111,Round57[],5,FALSE), 0)</f>
        <v>0</v>
      </c>
      <c r="BI111" s="4">
        <f>IFERROR(VLOOKUP($A111,Round58[],5,FALSE), 0)</f>
        <v>0</v>
      </c>
      <c r="BJ111" s="4">
        <f>IFERROR(VLOOKUP($A111,Round59[],5,FALSE), 0)</f>
        <v>0</v>
      </c>
      <c r="BK111" s="4">
        <f>IFERROR(VLOOKUP($A111,Round60[],5,FALSE), 0)</f>
        <v>0</v>
      </c>
    </row>
    <row r="112" spans="1:63" ht="22.5">
      <c r="A112" s="1">
        <v>28485</v>
      </c>
      <c r="B112" s="5" t="s">
        <v>81</v>
      </c>
      <c r="C112" s="7">
        <f xml:space="preserve"> SUM(TotalPoints[[#This Row],[دور 1]:[دور 60]])</f>
        <v>2</v>
      </c>
      <c r="D112" s="4">
        <f>IFERROR(VLOOKUP($A112,Round01[],5,FALSE), 0)</f>
        <v>2</v>
      </c>
      <c r="E112" s="4">
        <f>IFERROR(VLOOKUP($A112,Round02[],5,FALSE), 0)</f>
        <v>0</v>
      </c>
      <c r="F112" s="4">
        <f>IFERROR(VLOOKUP($A112,Round03[],5,FALSE), 0)</f>
        <v>0</v>
      </c>
      <c r="G112" s="4">
        <f>IFERROR(VLOOKUP($A112,Round04[],5,FALSE), 0)</f>
        <v>0</v>
      </c>
      <c r="H112" s="4">
        <f>IFERROR(VLOOKUP($A112,Round05[],5,FALSE), 0)</f>
        <v>0</v>
      </c>
      <c r="I112" s="4">
        <f>IFERROR(VLOOKUP($A112,Round06[],5,FALSE), 0)</f>
        <v>0</v>
      </c>
      <c r="J112" s="4">
        <f>IFERROR(VLOOKUP($A112,Round07[],5,FALSE), 0)</f>
        <v>0</v>
      </c>
      <c r="K112" s="4">
        <f>IFERROR(VLOOKUP($A112,Round08[],5,FALSE), 0)</f>
        <v>0</v>
      </c>
      <c r="L112" s="4">
        <f>IFERROR(VLOOKUP($A112,Round09[],5,FALSE), 0)</f>
        <v>0</v>
      </c>
      <c r="M112" s="4">
        <f>IFERROR(VLOOKUP($A112,Round10[],5,FALSE), 0)</f>
        <v>0</v>
      </c>
      <c r="N112" s="4">
        <f>IFERROR(VLOOKUP($A112,Round11[],5,FALSE), 0)</f>
        <v>0</v>
      </c>
      <c r="O112" s="4">
        <f>IFERROR(VLOOKUP($A112,Round12[],5,FALSE), 0)</f>
        <v>0</v>
      </c>
      <c r="P112" s="4">
        <f>IFERROR(VLOOKUP($A112,Round13[],5,FALSE), 0)</f>
        <v>0</v>
      </c>
      <c r="Q112" s="4">
        <f>IFERROR(VLOOKUP($A112,Round14[],5,FALSE), 0)</f>
        <v>0</v>
      </c>
      <c r="R112" s="4">
        <f>IFERROR(VLOOKUP($A112,Round15[],5,FALSE), 0)</f>
        <v>0</v>
      </c>
      <c r="S112" s="4">
        <f>IFERROR(VLOOKUP($A112,Round16[],5,FALSE), 0)</f>
        <v>0</v>
      </c>
      <c r="T112" s="4">
        <f>IFERROR(VLOOKUP($A112,Round17[],5,FALSE), 0)</f>
        <v>0</v>
      </c>
      <c r="U112" s="4">
        <f>IFERROR(VLOOKUP($A112,Round18[],5,FALSE), 0)</f>
        <v>0</v>
      </c>
      <c r="V112" s="4">
        <f>IFERROR(VLOOKUP($A112,Round19[],5,FALSE), 0)</f>
        <v>0</v>
      </c>
      <c r="W112" s="4">
        <f>IFERROR(VLOOKUP($A112,Round20[],5,FALSE), 0)</f>
        <v>0</v>
      </c>
      <c r="X112" s="4">
        <f>IFERROR(VLOOKUP($A112,Round21[],5,FALSE), 0)</f>
        <v>0</v>
      </c>
      <c r="Y112" s="4">
        <f>IFERROR(VLOOKUP($A112,Round22[],5,FALSE), 0)</f>
        <v>0</v>
      </c>
      <c r="Z112" s="4">
        <f>IFERROR(VLOOKUP($A112,Round23[],5,FALSE), 0)</f>
        <v>0</v>
      </c>
      <c r="AA112" s="4">
        <f>IFERROR(VLOOKUP($A112,Round24[],5,FALSE), 0)</f>
        <v>0</v>
      </c>
      <c r="AB112" s="4">
        <f>IFERROR(VLOOKUP($A112,Round25[],5,FALSE), 0)</f>
        <v>0</v>
      </c>
      <c r="AC112" s="4">
        <f>IFERROR(VLOOKUP($A112,Round26[],5,FALSE), 0)</f>
        <v>0</v>
      </c>
      <c r="AD112" s="4">
        <f>IFERROR(VLOOKUP($A112,Round27[],5,FALSE), 0)</f>
        <v>0</v>
      </c>
      <c r="AE112" s="4">
        <f>IFERROR(VLOOKUP($A112,Round28[],5,FALSE), 0)</f>
        <v>0</v>
      </c>
      <c r="AF112" s="4">
        <f>IFERROR(VLOOKUP($A112,Round29[],5,FALSE), 0)</f>
        <v>0</v>
      </c>
      <c r="AG112" s="4">
        <f>IFERROR(VLOOKUP($A112,Round30[],5,FALSE), 0)</f>
        <v>0</v>
      </c>
      <c r="AH112" s="4">
        <f>IFERROR(VLOOKUP($A112,Round31[],5,FALSE), 0)</f>
        <v>0</v>
      </c>
      <c r="AI112" s="4">
        <f>IFERROR(VLOOKUP($A112,Round32[],5,FALSE), 0)</f>
        <v>0</v>
      </c>
      <c r="AJ112" s="4">
        <f>IFERROR(VLOOKUP($A112,Round33[],5,FALSE), 0)</f>
        <v>0</v>
      </c>
      <c r="AK112" s="4">
        <f>IFERROR(VLOOKUP($A112,Round34[],5,FALSE), 0)</f>
        <v>0</v>
      </c>
      <c r="AL112" s="4">
        <f>IFERROR(VLOOKUP($A112,Round35[],5,FALSE), 0)</f>
        <v>0</v>
      </c>
      <c r="AM112" s="4">
        <f>IFERROR(VLOOKUP($A112,Round36[],5,FALSE), 0)</f>
        <v>0</v>
      </c>
      <c r="AN112" s="4">
        <f>IFERROR(VLOOKUP($A112,Round37[],5,FALSE), 0)</f>
        <v>0</v>
      </c>
      <c r="AO112" s="4">
        <f>IFERROR(VLOOKUP($A112,Round38[],5,FALSE), 0)</f>
        <v>0</v>
      </c>
      <c r="AP112" s="4">
        <f>IFERROR(VLOOKUP($A112,Round39[],5,FALSE), 0)</f>
        <v>0</v>
      </c>
      <c r="AQ112" s="4">
        <f>IFERROR(VLOOKUP($A112,Round40[],5,FALSE), 0)</f>
        <v>0</v>
      </c>
      <c r="AR112" s="4">
        <f>IFERROR(VLOOKUP($A112,Round41[],5,FALSE), 0)</f>
        <v>0</v>
      </c>
      <c r="AS112" s="4">
        <f>IFERROR(VLOOKUP($A112,Round42[],5,FALSE), 0)</f>
        <v>0</v>
      </c>
      <c r="AT112" s="4">
        <f>IFERROR(VLOOKUP($A112,Round43[],5,FALSE), 0)</f>
        <v>0</v>
      </c>
      <c r="AU112" s="4">
        <f>IFERROR(VLOOKUP($A112,Round44[],5,FALSE), 0)</f>
        <v>0</v>
      </c>
      <c r="AV112" s="4">
        <f>IFERROR(VLOOKUP($A112,Round45[],5,FALSE), 0)</f>
        <v>0</v>
      </c>
      <c r="AW112" s="4">
        <f>IFERROR(VLOOKUP($A112,Round46[],5,FALSE), 0)</f>
        <v>0</v>
      </c>
      <c r="AX112" s="4">
        <f>IFERROR(VLOOKUP($A112,Round47[],5,FALSE), 0)</f>
        <v>0</v>
      </c>
      <c r="AY112" s="4">
        <f>IFERROR(VLOOKUP($A112,Round48[],5,FALSE), 0)</f>
        <v>0</v>
      </c>
      <c r="AZ112" s="4">
        <f>IFERROR(VLOOKUP($A112,Round49[],5,FALSE), 0)</f>
        <v>0</v>
      </c>
      <c r="BA112" s="4">
        <f>IFERROR(VLOOKUP($A112,Round50[],5,FALSE), 0)</f>
        <v>0</v>
      </c>
      <c r="BB112" s="4">
        <f>IFERROR(VLOOKUP($A112,Round51[],5,FALSE), 0)</f>
        <v>0</v>
      </c>
      <c r="BC112" s="4">
        <f>IFERROR(VLOOKUP($A112,Round52[],5,FALSE), 0)</f>
        <v>0</v>
      </c>
      <c r="BD112" s="4">
        <f>IFERROR(VLOOKUP($A112,Round53[],5,FALSE), 0)</f>
        <v>0</v>
      </c>
      <c r="BE112" s="4">
        <f>IFERROR(VLOOKUP($A112,Round54[],5,FALSE), 0)</f>
        <v>0</v>
      </c>
      <c r="BF112" s="4">
        <f>IFERROR(VLOOKUP($A112,Round55[],5,FALSE), 0)</f>
        <v>0</v>
      </c>
      <c r="BG112" s="4">
        <f>IFERROR(VLOOKUP($A112,Round56[],5,FALSE), 0)</f>
        <v>0</v>
      </c>
      <c r="BH112" s="4">
        <f>IFERROR(VLOOKUP($A112,Round57[],5,FALSE), 0)</f>
        <v>0</v>
      </c>
      <c r="BI112" s="4">
        <f>IFERROR(VLOOKUP($A112,Round58[],5,FALSE), 0)</f>
        <v>0</v>
      </c>
      <c r="BJ112" s="4">
        <f>IFERROR(VLOOKUP($A112,Round59[],5,FALSE), 0)</f>
        <v>0</v>
      </c>
      <c r="BK112" s="4">
        <f>IFERROR(VLOOKUP($A112,Round60[],5,FALSE), 0)</f>
        <v>0</v>
      </c>
    </row>
    <row r="113" spans="1:63" ht="22.5">
      <c r="A113" s="1">
        <v>27502</v>
      </c>
      <c r="B113" s="5" t="s">
        <v>68</v>
      </c>
      <c r="C113" s="7">
        <f xml:space="preserve"> SUM(TotalPoints[[#This Row],[دور 1]:[دور 60]])</f>
        <v>2</v>
      </c>
      <c r="D113" s="4">
        <f>IFERROR(VLOOKUP($A113,Round01[],5,FALSE), 0)</f>
        <v>2</v>
      </c>
      <c r="E113" s="4">
        <f>IFERROR(VLOOKUP($A113,Round02[],5,FALSE), 0)</f>
        <v>0</v>
      </c>
      <c r="F113" s="4">
        <f>IFERROR(VLOOKUP($A113,Round03[],5,FALSE), 0)</f>
        <v>0</v>
      </c>
      <c r="G113" s="4">
        <f>IFERROR(VLOOKUP($A113,Round04[],5,FALSE), 0)</f>
        <v>0</v>
      </c>
      <c r="H113" s="4">
        <f>IFERROR(VLOOKUP($A113,Round05[],5,FALSE), 0)</f>
        <v>0</v>
      </c>
      <c r="I113" s="4">
        <f>IFERROR(VLOOKUP($A113,Round06[],5,FALSE), 0)</f>
        <v>0</v>
      </c>
      <c r="J113" s="1">
        <f>IFERROR(VLOOKUP($A113,Round07[],5,FALSE), 0)</f>
        <v>0</v>
      </c>
      <c r="K113" s="1">
        <f>IFERROR(VLOOKUP($A113,Round08[],5,FALSE), 0)</f>
        <v>0</v>
      </c>
      <c r="L113" s="1">
        <f>IFERROR(VLOOKUP($A113,Round09[],5,FALSE), 0)</f>
        <v>0</v>
      </c>
      <c r="M113" s="1">
        <f>IFERROR(VLOOKUP($A113,Round10[],5,FALSE), 0)</f>
        <v>0</v>
      </c>
      <c r="N113" s="1">
        <f>IFERROR(VLOOKUP($A113,Round11[],5,FALSE), 0)</f>
        <v>0</v>
      </c>
      <c r="O113" s="1">
        <f>IFERROR(VLOOKUP($A113,Round12[],5,FALSE), 0)</f>
        <v>0</v>
      </c>
      <c r="P113" s="1">
        <f>IFERROR(VLOOKUP($A113,Round13[],5,FALSE), 0)</f>
        <v>0</v>
      </c>
      <c r="Q113" s="1">
        <f>IFERROR(VLOOKUP($A113,Round14[],5,FALSE), 0)</f>
        <v>0</v>
      </c>
      <c r="R113" s="1">
        <f>IFERROR(VLOOKUP($A113,Round15[],5,FALSE), 0)</f>
        <v>0</v>
      </c>
      <c r="S113" s="1">
        <f>IFERROR(VLOOKUP($A113,Round16[],5,FALSE), 0)</f>
        <v>0</v>
      </c>
      <c r="T113" s="1">
        <f>IFERROR(VLOOKUP($A113,Round17[],5,FALSE), 0)</f>
        <v>0</v>
      </c>
      <c r="U113" s="1">
        <f>IFERROR(VLOOKUP($A113,Round18[],5,FALSE), 0)</f>
        <v>0</v>
      </c>
      <c r="V113" s="1">
        <f>IFERROR(VLOOKUP($A113,Round19[],5,FALSE), 0)</f>
        <v>0</v>
      </c>
      <c r="W113" s="1">
        <f>IFERROR(VLOOKUP($A113,Round20[],5,FALSE), 0)</f>
        <v>0</v>
      </c>
      <c r="X113" s="1">
        <f>IFERROR(VLOOKUP($A113,Round21[],5,FALSE), 0)</f>
        <v>0</v>
      </c>
      <c r="Y113" s="1">
        <f>IFERROR(VLOOKUP($A113,Round22[],5,FALSE), 0)</f>
        <v>0</v>
      </c>
      <c r="Z113" s="1">
        <f>IFERROR(VLOOKUP($A113,Round23[],5,FALSE), 0)</f>
        <v>0</v>
      </c>
      <c r="AA113" s="1">
        <f>IFERROR(VLOOKUP($A113,Round24[],5,FALSE), 0)</f>
        <v>0</v>
      </c>
      <c r="AB113" s="1">
        <f>IFERROR(VLOOKUP($A113,Round25[],5,FALSE), 0)</f>
        <v>0</v>
      </c>
      <c r="AC113" s="1">
        <f>IFERROR(VLOOKUP($A113,Round26[],5,FALSE), 0)</f>
        <v>0</v>
      </c>
      <c r="AD113" s="1">
        <f>IFERROR(VLOOKUP($A113,Round27[],5,FALSE), 0)</f>
        <v>0</v>
      </c>
      <c r="AE113" s="1">
        <f>IFERROR(VLOOKUP($A113,Round28[],5,FALSE), 0)</f>
        <v>0</v>
      </c>
      <c r="AF113" s="1">
        <f>IFERROR(VLOOKUP($A113,Round29[],5,FALSE), 0)</f>
        <v>0</v>
      </c>
      <c r="AG113" s="1">
        <f>IFERROR(VLOOKUP($A113,Round30[],5,FALSE), 0)</f>
        <v>0</v>
      </c>
      <c r="AH113" s="1">
        <f>IFERROR(VLOOKUP($A113,Round31[],5,FALSE), 0)</f>
        <v>0</v>
      </c>
      <c r="AI113" s="1">
        <f>IFERROR(VLOOKUP($A113,Round32[],5,FALSE), 0)</f>
        <v>0</v>
      </c>
      <c r="AJ113" s="1">
        <f>IFERROR(VLOOKUP($A113,Round33[],5,FALSE), 0)</f>
        <v>0</v>
      </c>
      <c r="AK113" s="1">
        <f>IFERROR(VLOOKUP($A113,Round34[],5,FALSE), 0)</f>
        <v>0</v>
      </c>
      <c r="AL113" s="1">
        <f>IFERROR(VLOOKUP($A113,Round35[],5,FALSE), 0)</f>
        <v>0</v>
      </c>
      <c r="AM113" s="1">
        <f>IFERROR(VLOOKUP($A113,Round36[],5,FALSE), 0)</f>
        <v>0</v>
      </c>
      <c r="AN113" s="1">
        <f>IFERROR(VLOOKUP($A113,Round37[],5,FALSE), 0)</f>
        <v>0</v>
      </c>
      <c r="AO113" s="1">
        <f>IFERROR(VLOOKUP($A113,Round38[],5,FALSE), 0)</f>
        <v>0</v>
      </c>
      <c r="AP113" s="1">
        <f>IFERROR(VLOOKUP($A113,Round39[],5,FALSE), 0)</f>
        <v>0</v>
      </c>
      <c r="AQ113" s="1">
        <f>IFERROR(VLOOKUP($A113,Round40[],5,FALSE), 0)</f>
        <v>0</v>
      </c>
      <c r="AR113" s="1">
        <f>IFERROR(VLOOKUP($A113,Round41[],5,FALSE), 0)</f>
        <v>0</v>
      </c>
      <c r="AS113" s="1">
        <f>IFERROR(VLOOKUP($A113,Round42[],5,FALSE), 0)</f>
        <v>0</v>
      </c>
      <c r="AT113" s="1">
        <f>IFERROR(VLOOKUP($A113,Round43[],5,FALSE), 0)</f>
        <v>0</v>
      </c>
      <c r="AU113" s="1">
        <f>IFERROR(VLOOKUP($A113,Round44[],5,FALSE), 0)</f>
        <v>0</v>
      </c>
      <c r="AV113" s="1">
        <f>IFERROR(VLOOKUP($A113,Round45[],5,FALSE), 0)</f>
        <v>0</v>
      </c>
      <c r="AW113" s="1">
        <f>IFERROR(VLOOKUP($A113,Round46[],5,FALSE), 0)</f>
        <v>0</v>
      </c>
      <c r="AX113" s="1">
        <f>IFERROR(VLOOKUP($A113,Round47[],5,FALSE), 0)</f>
        <v>0</v>
      </c>
      <c r="AY113" s="1">
        <f>IFERROR(VLOOKUP($A113,Round48[],5,FALSE), 0)</f>
        <v>0</v>
      </c>
      <c r="AZ113" s="1">
        <f>IFERROR(VLOOKUP($A113,Round49[],5,FALSE), 0)</f>
        <v>0</v>
      </c>
      <c r="BA113" s="1">
        <f>IFERROR(VLOOKUP($A113,Round50[],5,FALSE), 0)</f>
        <v>0</v>
      </c>
      <c r="BB113" s="1">
        <f>IFERROR(VLOOKUP($A113,Round51[],5,FALSE), 0)</f>
        <v>0</v>
      </c>
      <c r="BC113" s="1">
        <f>IFERROR(VLOOKUP($A113,Round52[],5,FALSE), 0)</f>
        <v>0</v>
      </c>
      <c r="BD113" s="1">
        <f>IFERROR(VLOOKUP($A113,Round53[],5,FALSE), 0)</f>
        <v>0</v>
      </c>
      <c r="BE113" s="1">
        <f>IFERROR(VLOOKUP($A113,Round54[],5,FALSE), 0)</f>
        <v>0</v>
      </c>
      <c r="BF113" s="1">
        <f>IFERROR(VLOOKUP($A113,Round55[],5,FALSE), 0)</f>
        <v>0</v>
      </c>
      <c r="BG113" s="1">
        <f>IFERROR(VLOOKUP($A113,Round56[],5,FALSE), 0)</f>
        <v>0</v>
      </c>
      <c r="BH113" s="1">
        <f>IFERROR(VLOOKUP($A113,Round57[],5,FALSE), 0)</f>
        <v>0</v>
      </c>
      <c r="BI113" s="1">
        <f>IFERROR(VLOOKUP($A113,Round58[],5,FALSE), 0)</f>
        <v>0</v>
      </c>
      <c r="BJ113" s="1">
        <f>IFERROR(VLOOKUP($A113,Round59[],5,FALSE), 0)</f>
        <v>0</v>
      </c>
      <c r="BK113" s="1">
        <f>IFERROR(VLOOKUP($A113,Round60[],5,FALSE), 0)</f>
        <v>0</v>
      </c>
    </row>
    <row r="114" spans="1:63" ht="22.5">
      <c r="A114" s="1">
        <v>24772</v>
      </c>
      <c r="B114" s="5" t="s">
        <v>106</v>
      </c>
      <c r="C114" s="7">
        <f xml:space="preserve"> SUM(TotalPoints[[#This Row],[دور 1]:[دور 60]])</f>
        <v>2</v>
      </c>
      <c r="D114" s="4">
        <f>IFERROR(VLOOKUP($A114,Round01[],5,FALSE), 0)</f>
        <v>2</v>
      </c>
      <c r="E114" s="4">
        <f>IFERROR(VLOOKUP($A114,Round02[],5,FALSE), 0)</f>
        <v>0</v>
      </c>
      <c r="F114" s="4">
        <f>IFERROR(VLOOKUP($A114,Round03[],5,FALSE), 0)</f>
        <v>0</v>
      </c>
      <c r="G114" s="4">
        <f>IFERROR(VLOOKUP($A114,Round04[],5,FALSE), 0)</f>
        <v>0</v>
      </c>
      <c r="H114" s="4">
        <f>IFERROR(VLOOKUP($A114,Round05[],5,FALSE), 0)</f>
        <v>0</v>
      </c>
      <c r="I114" s="4">
        <f>IFERROR(VLOOKUP($A114,Round06[],5,FALSE), 0)</f>
        <v>0</v>
      </c>
      <c r="J114" s="4">
        <f>IFERROR(VLOOKUP($A114,Round07[],5,FALSE), 0)</f>
        <v>0</v>
      </c>
      <c r="K114" s="4">
        <f>IFERROR(VLOOKUP($A114,Round08[],5,FALSE), 0)</f>
        <v>0</v>
      </c>
      <c r="L114" s="4">
        <f>IFERROR(VLOOKUP($A114,Round09[],5,FALSE), 0)</f>
        <v>0</v>
      </c>
      <c r="M114" s="4">
        <f>IFERROR(VLOOKUP($A114,Round10[],5,FALSE), 0)</f>
        <v>0</v>
      </c>
      <c r="N114" s="4">
        <f>IFERROR(VLOOKUP($A114,Round11[],5,FALSE), 0)</f>
        <v>0</v>
      </c>
      <c r="O114" s="4">
        <f>IFERROR(VLOOKUP($A114,Round12[],5,FALSE), 0)</f>
        <v>0</v>
      </c>
      <c r="P114" s="4">
        <f>IFERROR(VLOOKUP($A114,Round13[],5,FALSE), 0)</f>
        <v>0</v>
      </c>
      <c r="Q114" s="4">
        <f>IFERROR(VLOOKUP($A114,Round14[],5,FALSE), 0)</f>
        <v>0</v>
      </c>
      <c r="R114" s="4">
        <f>IFERROR(VLOOKUP($A114,Round15[],5,FALSE), 0)</f>
        <v>0</v>
      </c>
      <c r="S114" s="4">
        <f>IFERROR(VLOOKUP($A114,Round16[],5,FALSE), 0)</f>
        <v>0</v>
      </c>
      <c r="T114" s="4">
        <f>IFERROR(VLOOKUP($A114,Round17[],5,FALSE), 0)</f>
        <v>0</v>
      </c>
      <c r="U114" s="4">
        <f>IFERROR(VLOOKUP($A114,Round18[],5,FALSE), 0)</f>
        <v>0</v>
      </c>
      <c r="V114" s="4">
        <f>IFERROR(VLOOKUP($A114,Round19[],5,FALSE), 0)</f>
        <v>0</v>
      </c>
      <c r="W114" s="4">
        <f>IFERROR(VLOOKUP($A114,Round20[],5,FALSE), 0)</f>
        <v>0</v>
      </c>
      <c r="X114" s="4">
        <f>IFERROR(VLOOKUP($A114,Round21[],5,FALSE), 0)</f>
        <v>0</v>
      </c>
      <c r="Y114" s="4">
        <f>IFERROR(VLOOKUP($A114,Round22[],5,FALSE), 0)</f>
        <v>0</v>
      </c>
      <c r="Z114" s="4">
        <f>IFERROR(VLOOKUP($A114,Round23[],5,FALSE), 0)</f>
        <v>0</v>
      </c>
      <c r="AA114" s="4">
        <f>IFERROR(VLOOKUP($A114,Round24[],5,FALSE), 0)</f>
        <v>0</v>
      </c>
      <c r="AB114" s="4">
        <f>IFERROR(VLOOKUP($A114,Round25[],5,FALSE), 0)</f>
        <v>0</v>
      </c>
      <c r="AC114" s="4">
        <f>IFERROR(VLOOKUP($A114,Round26[],5,FALSE), 0)</f>
        <v>0</v>
      </c>
      <c r="AD114" s="4">
        <f>IFERROR(VLOOKUP($A114,Round27[],5,FALSE), 0)</f>
        <v>0</v>
      </c>
      <c r="AE114" s="4">
        <f>IFERROR(VLOOKUP($A114,Round28[],5,FALSE), 0)</f>
        <v>0</v>
      </c>
      <c r="AF114" s="4">
        <f>IFERROR(VLOOKUP($A114,Round29[],5,FALSE), 0)</f>
        <v>0</v>
      </c>
      <c r="AG114" s="4">
        <f>IFERROR(VLOOKUP($A114,Round30[],5,FALSE), 0)</f>
        <v>0</v>
      </c>
      <c r="AH114" s="4">
        <f>IFERROR(VLOOKUP($A114,Round31[],5,FALSE), 0)</f>
        <v>0</v>
      </c>
      <c r="AI114" s="4">
        <f>IFERROR(VLOOKUP($A114,Round32[],5,FALSE), 0)</f>
        <v>0</v>
      </c>
      <c r="AJ114" s="4">
        <f>IFERROR(VLOOKUP($A114,Round33[],5,FALSE), 0)</f>
        <v>0</v>
      </c>
      <c r="AK114" s="4">
        <f>IFERROR(VLOOKUP($A114,Round34[],5,FALSE), 0)</f>
        <v>0</v>
      </c>
      <c r="AL114" s="4">
        <f>IFERROR(VLOOKUP($A114,Round35[],5,FALSE), 0)</f>
        <v>0</v>
      </c>
      <c r="AM114" s="4">
        <f>IFERROR(VLOOKUP($A114,Round36[],5,FALSE), 0)</f>
        <v>0</v>
      </c>
      <c r="AN114" s="4">
        <f>IFERROR(VLOOKUP($A114,Round37[],5,FALSE), 0)</f>
        <v>0</v>
      </c>
      <c r="AO114" s="4">
        <f>IFERROR(VLOOKUP($A114,Round38[],5,FALSE), 0)</f>
        <v>0</v>
      </c>
      <c r="AP114" s="4">
        <f>IFERROR(VLOOKUP($A114,Round39[],5,FALSE), 0)</f>
        <v>0</v>
      </c>
      <c r="AQ114" s="4">
        <f>IFERROR(VLOOKUP($A114,Round40[],5,FALSE), 0)</f>
        <v>0</v>
      </c>
      <c r="AR114" s="4">
        <f>IFERROR(VLOOKUP($A114,Round41[],5,FALSE), 0)</f>
        <v>0</v>
      </c>
      <c r="AS114" s="4">
        <f>IFERROR(VLOOKUP($A114,Round42[],5,FALSE), 0)</f>
        <v>0</v>
      </c>
      <c r="AT114" s="4">
        <f>IFERROR(VLOOKUP($A114,Round43[],5,FALSE), 0)</f>
        <v>0</v>
      </c>
      <c r="AU114" s="4">
        <f>IFERROR(VLOOKUP($A114,Round44[],5,FALSE), 0)</f>
        <v>0</v>
      </c>
      <c r="AV114" s="4">
        <f>IFERROR(VLOOKUP($A114,Round45[],5,FALSE), 0)</f>
        <v>0</v>
      </c>
      <c r="AW114" s="4">
        <f>IFERROR(VLOOKUP($A114,Round46[],5,FALSE), 0)</f>
        <v>0</v>
      </c>
      <c r="AX114" s="4">
        <f>IFERROR(VLOOKUP($A114,Round47[],5,FALSE), 0)</f>
        <v>0</v>
      </c>
      <c r="AY114" s="4">
        <f>IFERROR(VLOOKUP($A114,Round48[],5,FALSE), 0)</f>
        <v>0</v>
      </c>
      <c r="AZ114" s="4">
        <f>IFERROR(VLOOKUP($A114,Round49[],5,FALSE), 0)</f>
        <v>0</v>
      </c>
      <c r="BA114" s="4">
        <f>IFERROR(VLOOKUP($A114,Round50[],5,FALSE), 0)</f>
        <v>0</v>
      </c>
      <c r="BB114" s="4">
        <f>IFERROR(VLOOKUP($A114,Round51[],5,FALSE), 0)</f>
        <v>0</v>
      </c>
      <c r="BC114" s="4">
        <f>IFERROR(VLOOKUP($A114,Round52[],5,FALSE), 0)</f>
        <v>0</v>
      </c>
      <c r="BD114" s="4">
        <f>IFERROR(VLOOKUP($A114,Round53[],5,FALSE), 0)</f>
        <v>0</v>
      </c>
      <c r="BE114" s="4">
        <f>IFERROR(VLOOKUP($A114,Round54[],5,FALSE), 0)</f>
        <v>0</v>
      </c>
      <c r="BF114" s="4">
        <f>IFERROR(VLOOKUP($A114,Round55[],5,FALSE), 0)</f>
        <v>0</v>
      </c>
      <c r="BG114" s="4">
        <f>IFERROR(VLOOKUP($A114,Round56[],5,FALSE), 0)</f>
        <v>0</v>
      </c>
      <c r="BH114" s="4">
        <f>IFERROR(VLOOKUP($A114,Round57[],5,FALSE), 0)</f>
        <v>0</v>
      </c>
      <c r="BI114" s="4">
        <f>IFERROR(VLOOKUP($A114,Round58[],5,FALSE), 0)</f>
        <v>0</v>
      </c>
      <c r="BJ114" s="4">
        <f>IFERROR(VLOOKUP($A114,Round59[],5,FALSE), 0)</f>
        <v>0</v>
      </c>
      <c r="BK114" s="4">
        <f>IFERROR(VLOOKUP($A114,Round60[],5,FALSE), 0)</f>
        <v>0</v>
      </c>
    </row>
    <row r="115" spans="1:63" ht="22.5">
      <c r="A115" s="1">
        <v>20898</v>
      </c>
      <c r="B115" s="5" t="s">
        <v>115</v>
      </c>
      <c r="C115" s="7">
        <f xml:space="preserve"> SUM(TotalPoints[[#This Row],[دور 1]:[دور 60]])</f>
        <v>2</v>
      </c>
      <c r="D115" s="4">
        <f>IFERROR(VLOOKUP($A115,Round01[],5,FALSE), 0)</f>
        <v>2</v>
      </c>
      <c r="E115" s="4">
        <f>IFERROR(VLOOKUP($A115,Round02[],5,FALSE), 0)</f>
        <v>0</v>
      </c>
      <c r="F115" s="4">
        <f>IFERROR(VLOOKUP($A115,Round03[],5,FALSE), 0)</f>
        <v>0</v>
      </c>
      <c r="G115" s="4">
        <f>IFERROR(VLOOKUP($A115,Round04[],5,FALSE), 0)</f>
        <v>0</v>
      </c>
      <c r="H115" s="4">
        <f>IFERROR(VLOOKUP($A115,Round05[],5,FALSE), 0)</f>
        <v>0</v>
      </c>
      <c r="I115" s="4">
        <f>IFERROR(VLOOKUP($A115,Round06[],5,FALSE), 0)</f>
        <v>0</v>
      </c>
      <c r="J115" s="1">
        <f>IFERROR(VLOOKUP($A115,Round07[],5,FALSE), 0)</f>
        <v>0</v>
      </c>
      <c r="K115" s="1">
        <f>IFERROR(VLOOKUP($A115,Round08[],5,FALSE), 0)</f>
        <v>0</v>
      </c>
      <c r="L115" s="1">
        <f>IFERROR(VLOOKUP($A115,Round09[],5,FALSE), 0)</f>
        <v>0</v>
      </c>
      <c r="M115" s="1">
        <f>IFERROR(VLOOKUP($A115,Round10[],5,FALSE), 0)</f>
        <v>0</v>
      </c>
      <c r="N115" s="1">
        <f>IFERROR(VLOOKUP($A115,Round11[],5,FALSE), 0)</f>
        <v>0</v>
      </c>
      <c r="O115" s="1">
        <f>IFERROR(VLOOKUP($A115,Round12[],5,FALSE), 0)</f>
        <v>0</v>
      </c>
      <c r="P115" s="1">
        <f>IFERROR(VLOOKUP($A115,Round13[],5,FALSE), 0)</f>
        <v>0</v>
      </c>
      <c r="Q115" s="1">
        <f>IFERROR(VLOOKUP($A115,Round14[],5,FALSE), 0)</f>
        <v>0</v>
      </c>
      <c r="R115" s="1">
        <f>IFERROR(VLOOKUP($A115,Round15[],5,FALSE), 0)</f>
        <v>0</v>
      </c>
      <c r="S115" s="1">
        <f>IFERROR(VLOOKUP($A115,Round16[],5,FALSE), 0)</f>
        <v>0</v>
      </c>
      <c r="T115" s="1">
        <f>IFERROR(VLOOKUP($A115,Round17[],5,FALSE), 0)</f>
        <v>0</v>
      </c>
      <c r="U115" s="1">
        <f>IFERROR(VLOOKUP($A115,Round18[],5,FALSE), 0)</f>
        <v>0</v>
      </c>
      <c r="V115" s="1">
        <f>IFERROR(VLOOKUP($A115,Round19[],5,FALSE), 0)</f>
        <v>0</v>
      </c>
      <c r="W115" s="1">
        <f>IFERROR(VLOOKUP($A115,Round20[],5,FALSE), 0)</f>
        <v>0</v>
      </c>
      <c r="X115" s="1">
        <f>IFERROR(VLOOKUP($A115,Round21[],5,FALSE), 0)</f>
        <v>0</v>
      </c>
      <c r="Y115" s="1">
        <f>IFERROR(VLOOKUP($A115,Round22[],5,FALSE), 0)</f>
        <v>0</v>
      </c>
      <c r="Z115" s="1">
        <f>IFERROR(VLOOKUP($A115,Round23[],5,FALSE), 0)</f>
        <v>0</v>
      </c>
      <c r="AA115" s="1">
        <f>IFERROR(VLOOKUP($A115,Round24[],5,FALSE), 0)</f>
        <v>0</v>
      </c>
      <c r="AB115" s="1">
        <f>IFERROR(VLOOKUP($A115,Round25[],5,FALSE), 0)</f>
        <v>0</v>
      </c>
      <c r="AC115" s="1">
        <f>IFERROR(VLOOKUP($A115,Round26[],5,FALSE), 0)</f>
        <v>0</v>
      </c>
      <c r="AD115" s="1">
        <f>IFERROR(VLOOKUP($A115,Round27[],5,FALSE), 0)</f>
        <v>0</v>
      </c>
      <c r="AE115" s="1">
        <f>IFERROR(VLOOKUP($A115,Round28[],5,FALSE), 0)</f>
        <v>0</v>
      </c>
      <c r="AF115" s="1">
        <f>IFERROR(VLOOKUP($A115,Round29[],5,FALSE), 0)</f>
        <v>0</v>
      </c>
      <c r="AG115" s="1">
        <f>IFERROR(VLOOKUP($A115,Round30[],5,FALSE), 0)</f>
        <v>0</v>
      </c>
      <c r="AH115" s="1">
        <f>IFERROR(VLOOKUP($A115,Round31[],5,FALSE), 0)</f>
        <v>0</v>
      </c>
      <c r="AI115" s="1">
        <f>IFERROR(VLOOKUP($A115,Round32[],5,FALSE), 0)</f>
        <v>0</v>
      </c>
      <c r="AJ115" s="1">
        <f>IFERROR(VLOOKUP($A115,Round33[],5,FALSE), 0)</f>
        <v>0</v>
      </c>
      <c r="AK115" s="1">
        <f>IFERROR(VLOOKUP($A115,Round34[],5,FALSE), 0)</f>
        <v>0</v>
      </c>
      <c r="AL115" s="1">
        <f>IFERROR(VLOOKUP($A115,Round35[],5,FALSE), 0)</f>
        <v>0</v>
      </c>
      <c r="AM115" s="1">
        <f>IFERROR(VLOOKUP($A115,Round36[],5,FALSE), 0)</f>
        <v>0</v>
      </c>
      <c r="AN115" s="1">
        <f>IFERROR(VLOOKUP($A115,Round37[],5,FALSE), 0)</f>
        <v>0</v>
      </c>
      <c r="AO115" s="1">
        <f>IFERROR(VLOOKUP($A115,Round38[],5,FALSE), 0)</f>
        <v>0</v>
      </c>
      <c r="AP115" s="1">
        <f>IFERROR(VLOOKUP($A115,Round39[],5,FALSE), 0)</f>
        <v>0</v>
      </c>
      <c r="AQ115" s="1">
        <f>IFERROR(VLOOKUP($A115,Round40[],5,FALSE), 0)</f>
        <v>0</v>
      </c>
      <c r="AR115" s="1">
        <f>IFERROR(VLOOKUP($A115,Round41[],5,FALSE), 0)</f>
        <v>0</v>
      </c>
      <c r="AS115" s="1">
        <f>IFERROR(VLOOKUP($A115,Round42[],5,FALSE), 0)</f>
        <v>0</v>
      </c>
      <c r="AT115" s="1">
        <f>IFERROR(VLOOKUP($A115,Round43[],5,FALSE), 0)</f>
        <v>0</v>
      </c>
      <c r="AU115" s="1">
        <f>IFERROR(VLOOKUP($A115,Round44[],5,FALSE), 0)</f>
        <v>0</v>
      </c>
      <c r="AV115" s="1">
        <f>IFERROR(VLOOKUP($A115,Round45[],5,FALSE), 0)</f>
        <v>0</v>
      </c>
      <c r="AW115" s="1">
        <f>IFERROR(VLOOKUP($A115,Round46[],5,FALSE), 0)</f>
        <v>0</v>
      </c>
      <c r="AX115" s="1">
        <f>IFERROR(VLOOKUP($A115,Round47[],5,FALSE), 0)</f>
        <v>0</v>
      </c>
      <c r="AY115" s="1">
        <f>IFERROR(VLOOKUP($A115,Round48[],5,FALSE), 0)</f>
        <v>0</v>
      </c>
      <c r="AZ115" s="1">
        <f>IFERROR(VLOOKUP($A115,Round49[],5,FALSE), 0)</f>
        <v>0</v>
      </c>
      <c r="BA115" s="1">
        <f>IFERROR(VLOOKUP($A115,Round50[],5,FALSE), 0)</f>
        <v>0</v>
      </c>
      <c r="BB115" s="1">
        <f>IFERROR(VLOOKUP($A115,Round51[],5,FALSE), 0)</f>
        <v>0</v>
      </c>
      <c r="BC115" s="1">
        <f>IFERROR(VLOOKUP($A115,Round52[],5,FALSE), 0)</f>
        <v>0</v>
      </c>
      <c r="BD115" s="1">
        <f>IFERROR(VLOOKUP($A115,Round53[],5,FALSE), 0)</f>
        <v>0</v>
      </c>
      <c r="BE115" s="1">
        <f>IFERROR(VLOOKUP($A115,Round54[],5,FALSE), 0)</f>
        <v>0</v>
      </c>
      <c r="BF115" s="1">
        <f>IFERROR(VLOOKUP($A115,Round55[],5,FALSE), 0)</f>
        <v>0</v>
      </c>
      <c r="BG115" s="1">
        <f>IFERROR(VLOOKUP($A115,Round56[],5,FALSE), 0)</f>
        <v>0</v>
      </c>
      <c r="BH115" s="1">
        <f>IFERROR(VLOOKUP($A115,Round57[],5,FALSE), 0)</f>
        <v>0</v>
      </c>
      <c r="BI115" s="1">
        <f>IFERROR(VLOOKUP($A115,Round58[],5,FALSE), 0)</f>
        <v>0</v>
      </c>
      <c r="BJ115" s="1">
        <f>IFERROR(VLOOKUP($A115,Round59[],5,FALSE), 0)</f>
        <v>0</v>
      </c>
      <c r="BK115" s="1">
        <f>IFERROR(VLOOKUP($A115,Round60[],5,FALSE), 0)</f>
        <v>0</v>
      </c>
    </row>
    <row r="116" spans="1:63" ht="22.5">
      <c r="A116" s="1">
        <v>19437</v>
      </c>
      <c r="B116" s="5" t="s">
        <v>132</v>
      </c>
      <c r="C116" s="7">
        <f xml:space="preserve"> SUM(TotalPoints[[#This Row],[دور 1]:[دور 60]])</f>
        <v>2</v>
      </c>
      <c r="D116" s="4">
        <f>IFERROR(VLOOKUP($A116,Round01[],5,FALSE), 0)</f>
        <v>2</v>
      </c>
      <c r="E116" s="4">
        <f>IFERROR(VLOOKUP($A116,Round02[],5,FALSE), 0)</f>
        <v>0</v>
      </c>
      <c r="F116" s="4">
        <f>IFERROR(VLOOKUP($A116,Round03[],5,FALSE), 0)</f>
        <v>0</v>
      </c>
      <c r="G116" s="4">
        <f>IFERROR(VLOOKUP($A116,Round04[],5,FALSE), 0)</f>
        <v>0</v>
      </c>
      <c r="H116" s="4">
        <f>IFERROR(VLOOKUP($A116,Round05[],5,FALSE), 0)</f>
        <v>0</v>
      </c>
      <c r="I116" s="4">
        <f>IFERROR(VLOOKUP($A116,Round06[],5,FALSE), 0)</f>
        <v>0</v>
      </c>
      <c r="J116" s="4">
        <f>IFERROR(VLOOKUP($A116,Round07[],5,FALSE), 0)</f>
        <v>0</v>
      </c>
      <c r="K116" s="4">
        <f>IFERROR(VLOOKUP($A116,Round08[],5,FALSE), 0)</f>
        <v>0</v>
      </c>
      <c r="L116" s="4">
        <f>IFERROR(VLOOKUP($A116,Round09[],5,FALSE), 0)</f>
        <v>0</v>
      </c>
      <c r="M116" s="4">
        <f>IFERROR(VLOOKUP($A116,Round10[],5,FALSE), 0)</f>
        <v>0</v>
      </c>
      <c r="N116" s="4">
        <f>IFERROR(VLOOKUP($A116,Round11[],5,FALSE), 0)</f>
        <v>0</v>
      </c>
      <c r="O116" s="4">
        <f>IFERROR(VLOOKUP($A116,Round12[],5,FALSE), 0)</f>
        <v>0</v>
      </c>
      <c r="P116" s="4">
        <f>IFERROR(VLOOKUP($A116,Round13[],5,FALSE), 0)</f>
        <v>0</v>
      </c>
      <c r="Q116" s="4">
        <f>IFERROR(VLOOKUP($A116,Round14[],5,FALSE), 0)</f>
        <v>0</v>
      </c>
      <c r="R116" s="4">
        <f>IFERROR(VLOOKUP($A116,Round15[],5,FALSE), 0)</f>
        <v>0</v>
      </c>
      <c r="S116" s="4">
        <f>IFERROR(VLOOKUP($A116,Round16[],5,FALSE), 0)</f>
        <v>0</v>
      </c>
      <c r="T116" s="4">
        <f>IFERROR(VLOOKUP($A116,Round17[],5,FALSE), 0)</f>
        <v>0</v>
      </c>
      <c r="U116" s="4">
        <f>IFERROR(VLOOKUP($A116,Round18[],5,FALSE), 0)</f>
        <v>0</v>
      </c>
      <c r="V116" s="4">
        <f>IFERROR(VLOOKUP($A116,Round19[],5,FALSE), 0)</f>
        <v>0</v>
      </c>
      <c r="W116" s="4">
        <f>IFERROR(VLOOKUP($A116,Round20[],5,FALSE), 0)</f>
        <v>0</v>
      </c>
      <c r="X116" s="4">
        <f>IFERROR(VLOOKUP($A116,Round21[],5,FALSE), 0)</f>
        <v>0</v>
      </c>
      <c r="Y116" s="4">
        <f>IFERROR(VLOOKUP($A116,Round22[],5,FALSE), 0)</f>
        <v>0</v>
      </c>
      <c r="Z116" s="4">
        <f>IFERROR(VLOOKUP($A116,Round23[],5,FALSE), 0)</f>
        <v>0</v>
      </c>
      <c r="AA116" s="4">
        <f>IFERROR(VLOOKUP($A116,Round24[],5,FALSE), 0)</f>
        <v>0</v>
      </c>
      <c r="AB116" s="4">
        <f>IFERROR(VLOOKUP($A116,Round25[],5,FALSE), 0)</f>
        <v>0</v>
      </c>
      <c r="AC116" s="4">
        <f>IFERROR(VLOOKUP($A116,Round26[],5,FALSE), 0)</f>
        <v>0</v>
      </c>
      <c r="AD116" s="4">
        <f>IFERROR(VLOOKUP($A116,Round27[],5,FALSE), 0)</f>
        <v>0</v>
      </c>
      <c r="AE116" s="4">
        <f>IFERROR(VLOOKUP($A116,Round28[],5,FALSE), 0)</f>
        <v>0</v>
      </c>
      <c r="AF116" s="4">
        <f>IFERROR(VLOOKUP($A116,Round29[],5,FALSE), 0)</f>
        <v>0</v>
      </c>
      <c r="AG116" s="4">
        <f>IFERROR(VLOOKUP($A116,Round30[],5,FALSE), 0)</f>
        <v>0</v>
      </c>
      <c r="AH116" s="4">
        <f>IFERROR(VLOOKUP($A116,Round31[],5,FALSE), 0)</f>
        <v>0</v>
      </c>
      <c r="AI116" s="4">
        <f>IFERROR(VLOOKUP($A116,Round32[],5,FALSE), 0)</f>
        <v>0</v>
      </c>
      <c r="AJ116" s="4">
        <f>IFERROR(VLOOKUP($A116,Round33[],5,FALSE), 0)</f>
        <v>0</v>
      </c>
      <c r="AK116" s="4">
        <f>IFERROR(VLOOKUP($A116,Round34[],5,FALSE), 0)</f>
        <v>0</v>
      </c>
      <c r="AL116" s="4">
        <f>IFERROR(VLOOKUP($A116,Round35[],5,FALSE), 0)</f>
        <v>0</v>
      </c>
      <c r="AM116" s="4">
        <f>IFERROR(VLOOKUP($A116,Round36[],5,FALSE), 0)</f>
        <v>0</v>
      </c>
      <c r="AN116" s="4">
        <f>IFERROR(VLOOKUP($A116,Round37[],5,FALSE), 0)</f>
        <v>0</v>
      </c>
      <c r="AO116" s="4">
        <f>IFERROR(VLOOKUP($A116,Round38[],5,FALSE), 0)</f>
        <v>0</v>
      </c>
      <c r="AP116" s="4">
        <f>IFERROR(VLOOKUP($A116,Round39[],5,FALSE), 0)</f>
        <v>0</v>
      </c>
      <c r="AQ116" s="4">
        <f>IFERROR(VLOOKUP($A116,Round40[],5,FALSE), 0)</f>
        <v>0</v>
      </c>
      <c r="AR116" s="4">
        <f>IFERROR(VLOOKUP($A116,Round41[],5,FALSE), 0)</f>
        <v>0</v>
      </c>
      <c r="AS116" s="4">
        <f>IFERROR(VLOOKUP($A116,Round42[],5,FALSE), 0)</f>
        <v>0</v>
      </c>
      <c r="AT116" s="4">
        <f>IFERROR(VLOOKUP($A116,Round43[],5,FALSE), 0)</f>
        <v>0</v>
      </c>
      <c r="AU116" s="4">
        <f>IFERROR(VLOOKUP($A116,Round44[],5,FALSE), 0)</f>
        <v>0</v>
      </c>
      <c r="AV116" s="4">
        <f>IFERROR(VLOOKUP($A116,Round45[],5,FALSE), 0)</f>
        <v>0</v>
      </c>
      <c r="AW116" s="4">
        <f>IFERROR(VLOOKUP($A116,Round46[],5,FALSE), 0)</f>
        <v>0</v>
      </c>
      <c r="AX116" s="4">
        <f>IFERROR(VLOOKUP($A116,Round47[],5,FALSE), 0)</f>
        <v>0</v>
      </c>
      <c r="AY116" s="4">
        <f>IFERROR(VLOOKUP($A116,Round48[],5,FALSE), 0)</f>
        <v>0</v>
      </c>
      <c r="AZ116" s="4">
        <f>IFERROR(VLOOKUP($A116,Round49[],5,FALSE), 0)</f>
        <v>0</v>
      </c>
      <c r="BA116" s="4">
        <f>IFERROR(VLOOKUP($A116,Round50[],5,FALSE), 0)</f>
        <v>0</v>
      </c>
      <c r="BB116" s="4">
        <f>IFERROR(VLOOKUP($A116,Round51[],5,FALSE), 0)</f>
        <v>0</v>
      </c>
      <c r="BC116" s="4">
        <f>IFERROR(VLOOKUP($A116,Round52[],5,FALSE), 0)</f>
        <v>0</v>
      </c>
      <c r="BD116" s="4">
        <f>IFERROR(VLOOKUP($A116,Round53[],5,FALSE), 0)</f>
        <v>0</v>
      </c>
      <c r="BE116" s="4">
        <f>IFERROR(VLOOKUP($A116,Round54[],5,FALSE), 0)</f>
        <v>0</v>
      </c>
      <c r="BF116" s="4">
        <f>IFERROR(VLOOKUP($A116,Round55[],5,FALSE), 0)</f>
        <v>0</v>
      </c>
      <c r="BG116" s="4">
        <f>IFERROR(VLOOKUP($A116,Round56[],5,FALSE), 0)</f>
        <v>0</v>
      </c>
      <c r="BH116" s="4">
        <f>IFERROR(VLOOKUP($A116,Round57[],5,FALSE), 0)</f>
        <v>0</v>
      </c>
      <c r="BI116" s="4">
        <f>IFERROR(VLOOKUP($A116,Round58[],5,FALSE), 0)</f>
        <v>0</v>
      </c>
      <c r="BJ116" s="4">
        <f>IFERROR(VLOOKUP($A116,Round59[],5,FALSE), 0)</f>
        <v>0</v>
      </c>
      <c r="BK116" s="4">
        <f>IFERROR(VLOOKUP($A116,Round60[],5,FALSE), 0)</f>
        <v>0</v>
      </c>
    </row>
    <row r="117" spans="1:63" ht="22.5">
      <c r="A117" s="1">
        <v>18630</v>
      </c>
      <c r="B117" s="5" t="s">
        <v>113</v>
      </c>
      <c r="C117" s="7">
        <f xml:space="preserve"> SUM(TotalPoints[[#This Row],[دور 1]:[دور 60]])</f>
        <v>2</v>
      </c>
      <c r="D117" s="4">
        <f>IFERROR(VLOOKUP($A117,Round01[],5,FALSE), 0)</f>
        <v>2</v>
      </c>
      <c r="E117" s="4">
        <f>IFERROR(VLOOKUP($A117,Round02[],5,FALSE), 0)</f>
        <v>0</v>
      </c>
      <c r="F117" s="4">
        <f>IFERROR(VLOOKUP($A117,Round03[],5,FALSE), 0)</f>
        <v>0</v>
      </c>
      <c r="G117" s="4">
        <f>IFERROR(VLOOKUP($A117,Round04[],5,FALSE), 0)</f>
        <v>0</v>
      </c>
      <c r="H117" s="4">
        <f>IFERROR(VLOOKUP($A117,Round05[],5,FALSE), 0)</f>
        <v>0</v>
      </c>
      <c r="I117" s="4">
        <f>IFERROR(VLOOKUP($A117,Round06[],5,FALSE), 0)</f>
        <v>0</v>
      </c>
      <c r="J117" s="4">
        <f>IFERROR(VLOOKUP($A117,Round07[],5,FALSE), 0)</f>
        <v>0</v>
      </c>
      <c r="K117" s="4">
        <f>IFERROR(VLOOKUP($A117,Round08[],5,FALSE), 0)</f>
        <v>0</v>
      </c>
      <c r="L117" s="4">
        <f>IFERROR(VLOOKUP($A117,Round09[],5,FALSE), 0)</f>
        <v>0</v>
      </c>
      <c r="M117" s="4">
        <f>IFERROR(VLOOKUP($A117,Round10[],5,FALSE), 0)</f>
        <v>0</v>
      </c>
      <c r="N117" s="4">
        <f>IFERROR(VLOOKUP($A117,Round11[],5,FALSE), 0)</f>
        <v>0</v>
      </c>
      <c r="O117" s="4">
        <f>IFERROR(VLOOKUP($A117,Round12[],5,FALSE), 0)</f>
        <v>0</v>
      </c>
      <c r="P117" s="4">
        <f>IFERROR(VLOOKUP($A117,Round13[],5,FALSE), 0)</f>
        <v>0</v>
      </c>
      <c r="Q117" s="4">
        <f>IFERROR(VLOOKUP($A117,Round14[],5,FALSE), 0)</f>
        <v>0</v>
      </c>
      <c r="R117" s="4">
        <f>IFERROR(VLOOKUP($A117,Round15[],5,FALSE), 0)</f>
        <v>0</v>
      </c>
      <c r="S117" s="4">
        <f>IFERROR(VLOOKUP($A117,Round16[],5,FALSE), 0)</f>
        <v>0</v>
      </c>
      <c r="T117" s="4">
        <f>IFERROR(VLOOKUP($A117,Round17[],5,FALSE), 0)</f>
        <v>0</v>
      </c>
      <c r="U117" s="4">
        <f>IFERROR(VLOOKUP($A117,Round18[],5,FALSE), 0)</f>
        <v>0</v>
      </c>
      <c r="V117" s="4">
        <f>IFERROR(VLOOKUP($A117,Round19[],5,FALSE), 0)</f>
        <v>0</v>
      </c>
      <c r="W117" s="4">
        <f>IFERROR(VLOOKUP($A117,Round20[],5,FALSE), 0)</f>
        <v>0</v>
      </c>
      <c r="X117" s="4">
        <f>IFERROR(VLOOKUP($A117,Round21[],5,FALSE), 0)</f>
        <v>0</v>
      </c>
      <c r="Y117" s="4">
        <f>IFERROR(VLOOKUP($A117,Round22[],5,FALSE), 0)</f>
        <v>0</v>
      </c>
      <c r="Z117" s="4">
        <f>IFERROR(VLOOKUP($A117,Round23[],5,FALSE), 0)</f>
        <v>0</v>
      </c>
      <c r="AA117" s="4">
        <f>IFERROR(VLOOKUP($A117,Round24[],5,FALSE), 0)</f>
        <v>0</v>
      </c>
      <c r="AB117" s="4">
        <f>IFERROR(VLOOKUP($A117,Round25[],5,FALSE), 0)</f>
        <v>0</v>
      </c>
      <c r="AC117" s="4">
        <f>IFERROR(VLOOKUP($A117,Round26[],5,FALSE), 0)</f>
        <v>0</v>
      </c>
      <c r="AD117" s="4">
        <f>IFERROR(VLOOKUP($A117,Round27[],5,FALSE), 0)</f>
        <v>0</v>
      </c>
      <c r="AE117" s="4">
        <f>IFERROR(VLOOKUP($A117,Round28[],5,FALSE), 0)</f>
        <v>0</v>
      </c>
      <c r="AF117" s="4">
        <f>IFERROR(VLOOKUP($A117,Round29[],5,FALSE), 0)</f>
        <v>0</v>
      </c>
      <c r="AG117" s="4">
        <f>IFERROR(VLOOKUP($A117,Round30[],5,FALSE), 0)</f>
        <v>0</v>
      </c>
      <c r="AH117" s="4">
        <f>IFERROR(VLOOKUP($A117,Round31[],5,FALSE), 0)</f>
        <v>0</v>
      </c>
      <c r="AI117" s="4">
        <f>IFERROR(VLOOKUP($A117,Round32[],5,FALSE), 0)</f>
        <v>0</v>
      </c>
      <c r="AJ117" s="4">
        <f>IFERROR(VLOOKUP($A117,Round33[],5,FALSE), 0)</f>
        <v>0</v>
      </c>
      <c r="AK117" s="4">
        <f>IFERROR(VLOOKUP($A117,Round34[],5,FALSE), 0)</f>
        <v>0</v>
      </c>
      <c r="AL117" s="4">
        <f>IFERROR(VLOOKUP($A117,Round35[],5,FALSE), 0)</f>
        <v>0</v>
      </c>
      <c r="AM117" s="4">
        <f>IFERROR(VLOOKUP($A117,Round36[],5,FALSE), 0)</f>
        <v>0</v>
      </c>
      <c r="AN117" s="4">
        <f>IFERROR(VLOOKUP($A117,Round37[],5,FALSE), 0)</f>
        <v>0</v>
      </c>
      <c r="AO117" s="4">
        <f>IFERROR(VLOOKUP($A117,Round38[],5,FALSE), 0)</f>
        <v>0</v>
      </c>
      <c r="AP117" s="4">
        <f>IFERROR(VLOOKUP($A117,Round39[],5,FALSE), 0)</f>
        <v>0</v>
      </c>
      <c r="AQ117" s="4">
        <f>IFERROR(VLOOKUP($A117,Round40[],5,FALSE), 0)</f>
        <v>0</v>
      </c>
      <c r="AR117" s="4">
        <f>IFERROR(VLOOKUP($A117,Round41[],5,FALSE), 0)</f>
        <v>0</v>
      </c>
      <c r="AS117" s="4">
        <f>IFERROR(VLOOKUP($A117,Round42[],5,FALSE), 0)</f>
        <v>0</v>
      </c>
      <c r="AT117" s="4">
        <f>IFERROR(VLOOKUP($A117,Round43[],5,FALSE), 0)</f>
        <v>0</v>
      </c>
      <c r="AU117" s="4">
        <f>IFERROR(VLOOKUP($A117,Round44[],5,FALSE), 0)</f>
        <v>0</v>
      </c>
      <c r="AV117" s="4">
        <f>IFERROR(VLOOKUP($A117,Round45[],5,FALSE), 0)</f>
        <v>0</v>
      </c>
      <c r="AW117" s="4">
        <f>IFERROR(VLOOKUP($A117,Round46[],5,FALSE), 0)</f>
        <v>0</v>
      </c>
      <c r="AX117" s="4">
        <f>IFERROR(VLOOKUP($A117,Round47[],5,FALSE), 0)</f>
        <v>0</v>
      </c>
      <c r="AY117" s="4">
        <f>IFERROR(VLOOKUP($A117,Round48[],5,FALSE), 0)</f>
        <v>0</v>
      </c>
      <c r="AZ117" s="4">
        <f>IFERROR(VLOOKUP($A117,Round49[],5,FALSE), 0)</f>
        <v>0</v>
      </c>
      <c r="BA117" s="4">
        <f>IFERROR(VLOOKUP($A117,Round50[],5,FALSE), 0)</f>
        <v>0</v>
      </c>
      <c r="BB117" s="4">
        <f>IFERROR(VLOOKUP($A117,Round51[],5,FALSE), 0)</f>
        <v>0</v>
      </c>
      <c r="BC117" s="4">
        <f>IFERROR(VLOOKUP($A117,Round52[],5,FALSE), 0)</f>
        <v>0</v>
      </c>
      <c r="BD117" s="4">
        <f>IFERROR(VLOOKUP($A117,Round53[],5,FALSE), 0)</f>
        <v>0</v>
      </c>
      <c r="BE117" s="4">
        <f>IFERROR(VLOOKUP($A117,Round54[],5,FALSE), 0)</f>
        <v>0</v>
      </c>
      <c r="BF117" s="4">
        <f>IFERROR(VLOOKUP($A117,Round55[],5,FALSE), 0)</f>
        <v>0</v>
      </c>
      <c r="BG117" s="4">
        <f>IFERROR(VLOOKUP($A117,Round56[],5,FALSE), 0)</f>
        <v>0</v>
      </c>
      <c r="BH117" s="4">
        <f>IFERROR(VLOOKUP($A117,Round57[],5,FALSE), 0)</f>
        <v>0</v>
      </c>
      <c r="BI117" s="4">
        <f>IFERROR(VLOOKUP($A117,Round58[],5,FALSE), 0)</f>
        <v>0</v>
      </c>
      <c r="BJ117" s="4">
        <f>IFERROR(VLOOKUP($A117,Round59[],5,FALSE), 0)</f>
        <v>0</v>
      </c>
      <c r="BK117" s="4">
        <f>IFERROR(VLOOKUP($A117,Round60[],5,FALSE), 0)</f>
        <v>0</v>
      </c>
    </row>
    <row r="118" spans="1:63" ht="22.5">
      <c r="A118" s="1">
        <v>18115</v>
      </c>
      <c r="B118" s="5" t="s">
        <v>110</v>
      </c>
      <c r="C118" s="7">
        <f xml:space="preserve"> SUM(TotalPoints[[#This Row],[دور 1]:[دور 60]])</f>
        <v>2</v>
      </c>
      <c r="D118" s="4">
        <f>IFERROR(VLOOKUP($A118,Round01[],5,FALSE), 0)</f>
        <v>2</v>
      </c>
      <c r="E118" s="4">
        <f>IFERROR(VLOOKUP($A118,Round02[],5,FALSE), 0)</f>
        <v>0</v>
      </c>
      <c r="F118" s="4">
        <f>IFERROR(VLOOKUP($A118,Round03[],5,FALSE), 0)</f>
        <v>0</v>
      </c>
      <c r="G118" s="4">
        <f>IFERROR(VLOOKUP($A118,Round04[],5,FALSE), 0)</f>
        <v>0</v>
      </c>
      <c r="H118" s="4">
        <f>IFERROR(VLOOKUP($A118,Round05[],5,FALSE), 0)</f>
        <v>0</v>
      </c>
      <c r="I118" s="4">
        <f>IFERROR(VLOOKUP($A118,Round06[],5,FALSE), 0)</f>
        <v>0</v>
      </c>
      <c r="J118" s="4">
        <f>IFERROR(VLOOKUP($A118,Round07[],5,FALSE), 0)</f>
        <v>0</v>
      </c>
      <c r="K118" s="4">
        <f>IFERROR(VLOOKUP($A118,Round08[],5,FALSE), 0)</f>
        <v>0</v>
      </c>
      <c r="L118" s="4">
        <f>IFERROR(VLOOKUP($A118,Round09[],5,FALSE), 0)</f>
        <v>0</v>
      </c>
      <c r="M118" s="4">
        <f>IFERROR(VLOOKUP($A118,Round10[],5,FALSE), 0)</f>
        <v>0</v>
      </c>
      <c r="N118" s="4">
        <f>IFERROR(VLOOKUP($A118,Round11[],5,FALSE), 0)</f>
        <v>0</v>
      </c>
      <c r="O118" s="4">
        <f>IFERROR(VLOOKUP($A118,Round12[],5,FALSE), 0)</f>
        <v>0</v>
      </c>
      <c r="P118" s="4">
        <f>IFERROR(VLOOKUP($A118,Round13[],5,FALSE), 0)</f>
        <v>0</v>
      </c>
      <c r="Q118" s="4">
        <f>IFERROR(VLOOKUP($A118,Round14[],5,FALSE), 0)</f>
        <v>0</v>
      </c>
      <c r="R118" s="4">
        <f>IFERROR(VLOOKUP($A118,Round15[],5,FALSE), 0)</f>
        <v>0</v>
      </c>
      <c r="S118" s="4">
        <f>IFERROR(VLOOKUP($A118,Round16[],5,FALSE), 0)</f>
        <v>0</v>
      </c>
      <c r="T118" s="4">
        <f>IFERROR(VLOOKUP($A118,Round17[],5,FALSE), 0)</f>
        <v>0</v>
      </c>
      <c r="U118" s="4">
        <f>IFERROR(VLOOKUP($A118,Round18[],5,FALSE), 0)</f>
        <v>0</v>
      </c>
      <c r="V118" s="4">
        <f>IFERROR(VLOOKUP($A118,Round19[],5,FALSE), 0)</f>
        <v>0</v>
      </c>
      <c r="W118" s="4">
        <f>IFERROR(VLOOKUP($A118,Round20[],5,FALSE), 0)</f>
        <v>0</v>
      </c>
      <c r="X118" s="4">
        <f>IFERROR(VLOOKUP($A118,Round21[],5,FALSE), 0)</f>
        <v>0</v>
      </c>
      <c r="Y118" s="4">
        <f>IFERROR(VLOOKUP($A118,Round22[],5,FALSE), 0)</f>
        <v>0</v>
      </c>
      <c r="Z118" s="4">
        <f>IFERROR(VLOOKUP($A118,Round23[],5,FALSE), 0)</f>
        <v>0</v>
      </c>
      <c r="AA118" s="4">
        <f>IFERROR(VLOOKUP($A118,Round24[],5,FALSE), 0)</f>
        <v>0</v>
      </c>
      <c r="AB118" s="4">
        <f>IFERROR(VLOOKUP($A118,Round25[],5,FALSE), 0)</f>
        <v>0</v>
      </c>
      <c r="AC118" s="4">
        <f>IFERROR(VLOOKUP($A118,Round26[],5,FALSE), 0)</f>
        <v>0</v>
      </c>
      <c r="AD118" s="4">
        <f>IFERROR(VLOOKUP($A118,Round27[],5,FALSE), 0)</f>
        <v>0</v>
      </c>
      <c r="AE118" s="4">
        <f>IFERROR(VLOOKUP($A118,Round28[],5,FALSE), 0)</f>
        <v>0</v>
      </c>
      <c r="AF118" s="4">
        <f>IFERROR(VLOOKUP($A118,Round29[],5,FALSE), 0)</f>
        <v>0</v>
      </c>
      <c r="AG118" s="4">
        <f>IFERROR(VLOOKUP($A118,Round30[],5,FALSE), 0)</f>
        <v>0</v>
      </c>
      <c r="AH118" s="4">
        <f>IFERROR(VLOOKUP($A118,Round31[],5,FALSE), 0)</f>
        <v>0</v>
      </c>
      <c r="AI118" s="4">
        <f>IFERROR(VLOOKUP($A118,Round32[],5,FALSE), 0)</f>
        <v>0</v>
      </c>
      <c r="AJ118" s="4">
        <f>IFERROR(VLOOKUP($A118,Round33[],5,FALSE), 0)</f>
        <v>0</v>
      </c>
      <c r="AK118" s="4">
        <f>IFERROR(VLOOKUP($A118,Round34[],5,FALSE), 0)</f>
        <v>0</v>
      </c>
      <c r="AL118" s="4">
        <f>IFERROR(VLOOKUP($A118,Round35[],5,FALSE), 0)</f>
        <v>0</v>
      </c>
      <c r="AM118" s="4">
        <f>IFERROR(VLOOKUP($A118,Round36[],5,FALSE), 0)</f>
        <v>0</v>
      </c>
      <c r="AN118" s="4">
        <f>IFERROR(VLOOKUP($A118,Round37[],5,FALSE), 0)</f>
        <v>0</v>
      </c>
      <c r="AO118" s="4">
        <f>IFERROR(VLOOKUP($A118,Round38[],5,FALSE), 0)</f>
        <v>0</v>
      </c>
      <c r="AP118" s="4">
        <f>IFERROR(VLOOKUP($A118,Round39[],5,FALSE), 0)</f>
        <v>0</v>
      </c>
      <c r="AQ118" s="4">
        <f>IFERROR(VLOOKUP($A118,Round40[],5,FALSE), 0)</f>
        <v>0</v>
      </c>
      <c r="AR118" s="4">
        <f>IFERROR(VLOOKUP($A118,Round41[],5,FALSE), 0)</f>
        <v>0</v>
      </c>
      <c r="AS118" s="4">
        <f>IFERROR(VLOOKUP($A118,Round42[],5,FALSE), 0)</f>
        <v>0</v>
      </c>
      <c r="AT118" s="4">
        <f>IFERROR(VLOOKUP($A118,Round43[],5,FALSE), 0)</f>
        <v>0</v>
      </c>
      <c r="AU118" s="4">
        <f>IFERROR(VLOOKUP($A118,Round44[],5,FALSE), 0)</f>
        <v>0</v>
      </c>
      <c r="AV118" s="4">
        <f>IFERROR(VLOOKUP($A118,Round45[],5,FALSE), 0)</f>
        <v>0</v>
      </c>
      <c r="AW118" s="4">
        <f>IFERROR(VLOOKUP($A118,Round46[],5,FALSE), 0)</f>
        <v>0</v>
      </c>
      <c r="AX118" s="4">
        <f>IFERROR(VLOOKUP($A118,Round47[],5,FALSE), 0)</f>
        <v>0</v>
      </c>
      <c r="AY118" s="4">
        <f>IFERROR(VLOOKUP($A118,Round48[],5,FALSE), 0)</f>
        <v>0</v>
      </c>
      <c r="AZ118" s="4">
        <f>IFERROR(VLOOKUP($A118,Round49[],5,FALSE), 0)</f>
        <v>0</v>
      </c>
      <c r="BA118" s="4">
        <f>IFERROR(VLOOKUP($A118,Round50[],5,FALSE), 0)</f>
        <v>0</v>
      </c>
      <c r="BB118" s="4">
        <f>IFERROR(VLOOKUP($A118,Round51[],5,FALSE), 0)</f>
        <v>0</v>
      </c>
      <c r="BC118" s="4">
        <f>IFERROR(VLOOKUP($A118,Round52[],5,FALSE), 0)</f>
        <v>0</v>
      </c>
      <c r="BD118" s="4">
        <f>IFERROR(VLOOKUP($A118,Round53[],5,FALSE), 0)</f>
        <v>0</v>
      </c>
      <c r="BE118" s="4">
        <f>IFERROR(VLOOKUP($A118,Round54[],5,FALSE), 0)</f>
        <v>0</v>
      </c>
      <c r="BF118" s="4">
        <f>IFERROR(VLOOKUP($A118,Round55[],5,FALSE), 0)</f>
        <v>0</v>
      </c>
      <c r="BG118" s="4">
        <f>IFERROR(VLOOKUP($A118,Round56[],5,FALSE), 0)</f>
        <v>0</v>
      </c>
      <c r="BH118" s="4">
        <f>IFERROR(VLOOKUP($A118,Round57[],5,FALSE), 0)</f>
        <v>0</v>
      </c>
      <c r="BI118" s="4">
        <f>IFERROR(VLOOKUP($A118,Round58[],5,FALSE), 0)</f>
        <v>0</v>
      </c>
      <c r="BJ118" s="4">
        <f>IFERROR(VLOOKUP($A118,Round59[],5,FALSE), 0)</f>
        <v>0</v>
      </c>
      <c r="BK118" s="4">
        <f>IFERROR(VLOOKUP($A118,Round60[],5,FALSE), 0)</f>
        <v>0</v>
      </c>
    </row>
    <row r="119" spans="1:63" ht="22.5">
      <c r="A119" s="1">
        <v>17142</v>
      </c>
      <c r="B119" s="5" t="s">
        <v>180</v>
      </c>
      <c r="C119" s="7">
        <f xml:space="preserve"> SUM(TotalPoints[[#This Row],[دور 1]:[دور 60]])</f>
        <v>2</v>
      </c>
      <c r="D119" s="4">
        <f>IFERROR(VLOOKUP($A119,Round01[],5,FALSE), 0)</f>
        <v>0</v>
      </c>
      <c r="E119" s="4">
        <f>IFERROR(VLOOKUP($A119,Round02[],5,FALSE), 0)</f>
        <v>0</v>
      </c>
      <c r="F119" s="4">
        <f>IFERROR(VLOOKUP($A119,Round03[],5,FALSE), 0)</f>
        <v>1</v>
      </c>
      <c r="G119" s="4">
        <f>IFERROR(VLOOKUP($A119,Round04[],5,FALSE), 0)</f>
        <v>0</v>
      </c>
      <c r="H119" s="4">
        <f>IFERROR(VLOOKUP($A119,Round05[],5,FALSE), 0)</f>
        <v>1</v>
      </c>
      <c r="I119" s="4">
        <f>IFERROR(VLOOKUP($A119,Round06[],5,FALSE), 0)</f>
        <v>0</v>
      </c>
      <c r="J119" s="4">
        <f>IFERROR(VLOOKUP($A119,Round07[],5,FALSE), 0)</f>
        <v>0</v>
      </c>
      <c r="K119" s="4">
        <f>IFERROR(VLOOKUP($A119,Round08[],5,FALSE), 0)</f>
        <v>0</v>
      </c>
      <c r="L119" s="4">
        <f>IFERROR(VLOOKUP($A119,Round09[],5,FALSE), 0)</f>
        <v>0</v>
      </c>
      <c r="M119" s="4">
        <f>IFERROR(VLOOKUP($A119,Round10[],5,FALSE), 0)</f>
        <v>0</v>
      </c>
      <c r="N119" s="4">
        <f>IFERROR(VLOOKUP($A119,Round11[],5,FALSE), 0)</f>
        <v>0</v>
      </c>
      <c r="O119" s="4">
        <f>IFERROR(VLOOKUP($A119,Round12[],5,FALSE), 0)</f>
        <v>0</v>
      </c>
      <c r="P119" s="4">
        <f>IFERROR(VLOOKUP($A119,Round13[],5,FALSE), 0)</f>
        <v>0</v>
      </c>
      <c r="Q119" s="4">
        <f>IFERROR(VLOOKUP($A119,Round14[],5,FALSE), 0)</f>
        <v>0</v>
      </c>
      <c r="R119" s="4">
        <f>IFERROR(VLOOKUP($A119,Round15[],5,FALSE), 0)</f>
        <v>0</v>
      </c>
      <c r="S119" s="4">
        <f>IFERROR(VLOOKUP($A119,Round16[],5,FALSE), 0)</f>
        <v>0</v>
      </c>
      <c r="T119" s="4">
        <f>IFERROR(VLOOKUP($A119,Round17[],5,FALSE), 0)</f>
        <v>0</v>
      </c>
      <c r="U119" s="4">
        <f>IFERROR(VLOOKUP($A119,Round18[],5,FALSE), 0)</f>
        <v>0</v>
      </c>
      <c r="V119" s="4">
        <f>IFERROR(VLOOKUP($A119,Round19[],5,FALSE), 0)</f>
        <v>0</v>
      </c>
      <c r="W119" s="4">
        <f>IFERROR(VLOOKUP($A119,Round20[],5,FALSE), 0)</f>
        <v>0</v>
      </c>
      <c r="X119" s="4">
        <f>IFERROR(VLOOKUP($A119,Round21[],5,FALSE), 0)</f>
        <v>0</v>
      </c>
      <c r="Y119" s="4">
        <f>IFERROR(VLOOKUP($A119,Round22[],5,FALSE), 0)</f>
        <v>0</v>
      </c>
      <c r="Z119" s="4">
        <f>IFERROR(VLOOKUP($A119,Round23[],5,FALSE), 0)</f>
        <v>0</v>
      </c>
      <c r="AA119" s="4">
        <f>IFERROR(VLOOKUP($A119,Round24[],5,FALSE), 0)</f>
        <v>0</v>
      </c>
      <c r="AB119" s="4">
        <f>IFERROR(VLOOKUP($A119,Round25[],5,FALSE), 0)</f>
        <v>0</v>
      </c>
      <c r="AC119" s="4">
        <f>IFERROR(VLOOKUP($A119,Round26[],5,FALSE), 0)</f>
        <v>0</v>
      </c>
      <c r="AD119" s="4">
        <f>IFERROR(VLOOKUP($A119,Round27[],5,FALSE), 0)</f>
        <v>0</v>
      </c>
      <c r="AE119" s="4">
        <f>IFERROR(VLOOKUP($A119,Round28[],5,FALSE), 0)</f>
        <v>0</v>
      </c>
      <c r="AF119" s="4">
        <f>IFERROR(VLOOKUP($A119,Round29[],5,FALSE), 0)</f>
        <v>0</v>
      </c>
      <c r="AG119" s="4">
        <f>IFERROR(VLOOKUP($A119,Round30[],5,FALSE), 0)</f>
        <v>0</v>
      </c>
      <c r="AH119" s="4">
        <f>IFERROR(VLOOKUP($A119,Round31[],5,FALSE), 0)</f>
        <v>0</v>
      </c>
      <c r="AI119" s="4">
        <f>IFERROR(VLOOKUP($A119,Round32[],5,FALSE), 0)</f>
        <v>0</v>
      </c>
      <c r="AJ119" s="4">
        <f>IFERROR(VLOOKUP($A119,Round33[],5,FALSE), 0)</f>
        <v>0</v>
      </c>
      <c r="AK119" s="4">
        <f>IFERROR(VLOOKUP($A119,Round34[],5,FALSE), 0)</f>
        <v>0</v>
      </c>
      <c r="AL119" s="4">
        <f>IFERROR(VLOOKUP($A119,Round35[],5,FALSE), 0)</f>
        <v>0</v>
      </c>
      <c r="AM119" s="4">
        <f>IFERROR(VLOOKUP($A119,Round36[],5,FALSE), 0)</f>
        <v>0</v>
      </c>
      <c r="AN119" s="4">
        <f>IFERROR(VLOOKUP($A119,Round37[],5,FALSE), 0)</f>
        <v>0</v>
      </c>
      <c r="AO119" s="4">
        <f>IFERROR(VLOOKUP($A119,Round38[],5,FALSE), 0)</f>
        <v>0</v>
      </c>
      <c r="AP119" s="4">
        <f>IFERROR(VLOOKUP($A119,Round39[],5,FALSE), 0)</f>
        <v>0</v>
      </c>
      <c r="AQ119" s="4">
        <f>IFERROR(VLOOKUP($A119,Round40[],5,FALSE), 0)</f>
        <v>0</v>
      </c>
      <c r="AR119" s="4">
        <f>IFERROR(VLOOKUP($A119,Round41[],5,FALSE), 0)</f>
        <v>0</v>
      </c>
      <c r="AS119" s="4">
        <f>IFERROR(VLOOKUP($A119,Round42[],5,FALSE), 0)</f>
        <v>0</v>
      </c>
      <c r="AT119" s="4">
        <f>IFERROR(VLOOKUP($A119,Round43[],5,FALSE), 0)</f>
        <v>0</v>
      </c>
      <c r="AU119" s="4">
        <f>IFERROR(VLOOKUP($A119,Round44[],5,FALSE), 0)</f>
        <v>0</v>
      </c>
      <c r="AV119" s="4">
        <f>IFERROR(VLOOKUP($A119,Round45[],5,FALSE), 0)</f>
        <v>0</v>
      </c>
      <c r="AW119" s="4">
        <f>IFERROR(VLOOKUP($A119,Round46[],5,FALSE), 0)</f>
        <v>0</v>
      </c>
      <c r="AX119" s="4">
        <f>IFERROR(VLOOKUP($A119,Round47[],5,FALSE), 0)</f>
        <v>0</v>
      </c>
      <c r="AY119" s="4">
        <f>IFERROR(VLOOKUP($A119,Round48[],5,FALSE), 0)</f>
        <v>0</v>
      </c>
      <c r="AZ119" s="4">
        <f>IFERROR(VLOOKUP($A119,Round49[],5,FALSE), 0)</f>
        <v>0</v>
      </c>
      <c r="BA119" s="4">
        <f>IFERROR(VLOOKUP($A119,Round50[],5,FALSE), 0)</f>
        <v>0</v>
      </c>
      <c r="BB119" s="4">
        <f>IFERROR(VLOOKUP($A119,Round51[],5,FALSE), 0)</f>
        <v>0</v>
      </c>
      <c r="BC119" s="4">
        <f>IFERROR(VLOOKUP($A119,Round52[],5,FALSE), 0)</f>
        <v>0</v>
      </c>
      <c r="BD119" s="4">
        <f>IFERROR(VLOOKUP($A119,Round53[],5,FALSE), 0)</f>
        <v>0</v>
      </c>
      <c r="BE119" s="4">
        <f>IFERROR(VLOOKUP($A119,Round54[],5,FALSE), 0)</f>
        <v>0</v>
      </c>
      <c r="BF119" s="4">
        <f>IFERROR(VLOOKUP($A119,Round55[],5,FALSE), 0)</f>
        <v>0</v>
      </c>
      <c r="BG119" s="4">
        <f>IFERROR(VLOOKUP($A119,Round56[],5,FALSE), 0)</f>
        <v>0</v>
      </c>
      <c r="BH119" s="4">
        <f>IFERROR(VLOOKUP($A119,Round57[],5,FALSE), 0)</f>
        <v>0</v>
      </c>
      <c r="BI119" s="4">
        <f>IFERROR(VLOOKUP($A119,Round58[],5,FALSE), 0)</f>
        <v>0</v>
      </c>
      <c r="BJ119" s="4">
        <f>IFERROR(VLOOKUP($A119,Round59[],5,FALSE), 0)</f>
        <v>0</v>
      </c>
      <c r="BK119" s="4">
        <f>IFERROR(VLOOKUP($A119,Round60[],5,FALSE), 0)</f>
        <v>0</v>
      </c>
    </row>
    <row r="120" spans="1:63" ht="22.5">
      <c r="A120" s="1">
        <v>15023</v>
      </c>
      <c r="B120" s="5" t="s">
        <v>90</v>
      </c>
      <c r="C120" s="7">
        <f xml:space="preserve"> SUM(TotalPoints[[#This Row],[دور 1]:[دور 60]])</f>
        <v>2</v>
      </c>
      <c r="D120" s="4">
        <f>IFERROR(VLOOKUP($A120,Round01[],5,FALSE), 0)</f>
        <v>2</v>
      </c>
      <c r="E120" s="4">
        <f>IFERROR(VLOOKUP($A120,Round02[],5,FALSE), 0)</f>
        <v>0</v>
      </c>
      <c r="F120" s="4">
        <f>IFERROR(VLOOKUP($A120,Round03[],5,FALSE), 0)</f>
        <v>0</v>
      </c>
      <c r="G120" s="4">
        <f>IFERROR(VLOOKUP($A120,Round04[],5,FALSE), 0)</f>
        <v>0</v>
      </c>
      <c r="H120" s="4">
        <f>IFERROR(VLOOKUP($A120,Round05[],5,FALSE), 0)</f>
        <v>0</v>
      </c>
      <c r="I120" s="4">
        <f>IFERROR(VLOOKUP($A120,Round06[],5,FALSE), 0)</f>
        <v>0</v>
      </c>
      <c r="J120" s="1">
        <f>IFERROR(VLOOKUP($A120,Round07[],5,FALSE), 0)</f>
        <v>0</v>
      </c>
      <c r="K120" s="1">
        <f>IFERROR(VLOOKUP($A120,Round08[],5,FALSE), 0)</f>
        <v>0</v>
      </c>
      <c r="L120" s="1">
        <f>IFERROR(VLOOKUP($A120,Round09[],5,FALSE), 0)</f>
        <v>0</v>
      </c>
      <c r="M120" s="1">
        <f>IFERROR(VLOOKUP($A120,Round10[],5,FALSE), 0)</f>
        <v>0</v>
      </c>
      <c r="N120" s="1">
        <f>IFERROR(VLOOKUP($A120,Round11[],5,FALSE), 0)</f>
        <v>0</v>
      </c>
      <c r="O120" s="1">
        <f>IFERROR(VLOOKUP($A120,Round12[],5,FALSE), 0)</f>
        <v>0</v>
      </c>
      <c r="P120" s="1">
        <f>IFERROR(VLOOKUP($A120,Round13[],5,FALSE), 0)</f>
        <v>0</v>
      </c>
      <c r="Q120" s="1">
        <f>IFERROR(VLOOKUP($A120,Round14[],5,FALSE), 0)</f>
        <v>0</v>
      </c>
      <c r="R120" s="1">
        <f>IFERROR(VLOOKUP($A120,Round15[],5,FALSE), 0)</f>
        <v>0</v>
      </c>
      <c r="S120" s="1">
        <f>IFERROR(VLOOKUP($A120,Round16[],5,FALSE), 0)</f>
        <v>0</v>
      </c>
      <c r="T120" s="1">
        <f>IFERROR(VLOOKUP($A120,Round17[],5,FALSE), 0)</f>
        <v>0</v>
      </c>
      <c r="U120" s="1">
        <f>IFERROR(VLOOKUP($A120,Round18[],5,FALSE), 0)</f>
        <v>0</v>
      </c>
      <c r="V120" s="1">
        <f>IFERROR(VLOOKUP($A120,Round19[],5,FALSE), 0)</f>
        <v>0</v>
      </c>
      <c r="W120" s="1">
        <f>IFERROR(VLOOKUP($A120,Round20[],5,FALSE), 0)</f>
        <v>0</v>
      </c>
      <c r="X120" s="1">
        <f>IFERROR(VLOOKUP($A120,Round21[],5,FALSE), 0)</f>
        <v>0</v>
      </c>
      <c r="Y120" s="1">
        <f>IFERROR(VLOOKUP($A120,Round22[],5,FALSE), 0)</f>
        <v>0</v>
      </c>
      <c r="Z120" s="1">
        <f>IFERROR(VLOOKUP($A120,Round23[],5,FALSE), 0)</f>
        <v>0</v>
      </c>
      <c r="AA120" s="1">
        <f>IFERROR(VLOOKUP($A120,Round24[],5,FALSE), 0)</f>
        <v>0</v>
      </c>
      <c r="AB120" s="1">
        <f>IFERROR(VLOOKUP($A120,Round25[],5,FALSE), 0)</f>
        <v>0</v>
      </c>
      <c r="AC120" s="1">
        <f>IFERROR(VLOOKUP($A120,Round26[],5,FALSE), 0)</f>
        <v>0</v>
      </c>
      <c r="AD120" s="1">
        <f>IFERROR(VLOOKUP($A120,Round27[],5,FALSE), 0)</f>
        <v>0</v>
      </c>
      <c r="AE120" s="1">
        <f>IFERROR(VLOOKUP($A120,Round28[],5,FALSE), 0)</f>
        <v>0</v>
      </c>
      <c r="AF120" s="1">
        <f>IFERROR(VLOOKUP($A120,Round29[],5,FALSE), 0)</f>
        <v>0</v>
      </c>
      <c r="AG120" s="1">
        <f>IFERROR(VLOOKUP($A120,Round30[],5,FALSE), 0)</f>
        <v>0</v>
      </c>
      <c r="AH120" s="1">
        <f>IFERROR(VLOOKUP($A120,Round31[],5,FALSE), 0)</f>
        <v>0</v>
      </c>
      <c r="AI120" s="1">
        <f>IFERROR(VLOOKUP($A120,Round32[],5,FALSE), 0)</f>
        <v>0</v>
      </c>
      <c r="AJ120" s="1">
        <f>IFERROR(VLOOKUP($A120,Round33[],5,FALSE), 0)</f>
        <v>0</v>
      </c>
      <c r="AK120" s="1">
        <f>IFERROR(VLOOKUP($A120,Round34[],5,FALSE), 0)</f>
        <v>0</v>
      </c>
      <c r="AL120" s="1">
        <f>IFERROR(VLOOKUP($A120,Round35[],5,FALSE), 0)</f>
        <v>0</v>
      </c>
      <c r="AM120" s="1">
        <f>IFERROR(VLOOKUP($A120,Round36[],5,FALSE), 0)</f>
        <v>0</v>
      </c>
      <c r="AN120" s="1">
        <f>IFERROR(VLOOKUP($A120,Round37[],5,FALSE), 0)</f>
        <v>0</v>
      </c>
      <c r="AO120" s="1">
        <f>IFERROR(VLOOKUP($A120,Round38[],5,FALSE), 0)</f>
        <v>0</v>
      </c>
      <c r="AP120" s="1">
        <f>IFERROR(VLOOKUP($A120,Round39[],5,FALSE), 0)</f>
        <v>0</v>
      </c>
      <c r="AQ120" s="1">
        <f>IFERROR(VLOOKUP($A120,Round40[],5,FALSE), 0)</f>
        <v>0</v>
      </c>
      <c r="AR120" s="1">
        <f>IFERROR(VLOOKUP($A120,Round41[],5,FALSE), 0)</f>
        <v>0</v>
      </c>
      <c r="AS120" s="1">
        <f>IFERROR(VLOOKUP($A120,Round42[],5,FALSE), 0)</f>
        <v>0</v>
      </c>
      <c r="AT120" s="1">
        <f>IFERROR(VLOOKUP($A120,Round43[],5,FALSE), 0)</f>
        <v>0</v>
      </c>
      <c r="AU120" s="1">
        <f>IFERROR(VLOOKUP($A120,Round44[],5,FALSE), 0)</f>
        <v>0</v>
      </c>
      <c r="AV120" s="1">
        <f>IFERROR(VLOOKUP($A120,Round45[],5,FALSE), 0)</f>
        <v>0</v>
      </c>
      <c r="AW120" s="1">
        <f>IFERROR(VLOOKUP($A120,Round46[],5,FALSE), 0)</f>
        <v>0</v>
      </c>
      <c r="AX120" s="1">
        <f>IFERROR(VLOOKUP($A120,Round47[],5,FALSE), 0)</f>
        <v>0</v>
      </c>
      <c r="AY120" s="1">
        <f>IFERROR(VLOOKUP($A120,Round48[],5,FALSE), 0)</f>
        <v>0</v>
      </c>
      <c r="AZ120" s="1">
        <f>IFERROR(VLOOKUP($A120,Round49[],5,FALSE), 0)</f>
        <v>0</v>
      </c>
      <c r="BA120" s="1">
        <f>IFERROR(VLOOKUP($A120,Round50[],5,FALSE), 0)</f>
        <v>0</v>
      </c>
      <c r="BB120" s="1">
        <f>IFERROR(VLOOKUP($A120,Round51[],5,FALSE), 0)</f>
        <v>0</v>
      </c>
      <c r="BC120" s="1">
        <f>IFERROR(VLOOKUP($A120,Round52[],5,FALSE), 0)</f>
        <v>0</v>
      </c>
      <c r="BD120" s="1">
        <f>IFERROR(VLOOKUP($A120,Round53[],5,FALSE), 0)</f>
        <v>0</v>
      </c>
      <c r="BE120" s="1">
        <f>IFERROR(VLOOKUP($A120,Round54[],5,FALSE), 0)</f>
        <v>0</v>
      </c>
      <c r="BF120" s="1">
        <f>IFERROR(VLOOKUP($A120,Round55[],5,FALSE), 0)</f>
        <v>0</v>
      </c>
      <c r="BG120" s="1">
        <f>IFERROR(VLOOKUP($A120,Round56[],5,FALSE), 0)</f>
        <v>0</v>
      </c>
      <c r="BH120" s="1">
        <f>IFERROR(VLOOKUP($A120,Round57[],5,FALSE), 0)</f>
        <v>0</v>
      </c>
      <c r="BI120" s="1">
        <f>IFERROR(VLOOKUP($A120,Round58[],5,FALSE), 0)</f>
        <v>0</v>
      </c>
      <c r="BJ120" s="1">
        <f>IFERROR(VLOOKUP($A120,Round59[],5,FALSE), 0)</f>
        <v>0</v>
      </c>
      <c r="BK120" s="1">
        <f>IFERROR(VLOOKUP($A120,Round60[],5,FALSE), 0)</f>
        <v>0</v>
      </c>
    </row>
    <row r="121" spans="1:63" ht="22.5">
      <c r="A121" s="1">
        <v>13093</v>
      </c>
      <c r="B121" s="5" t="s">
        <v>103</v>
      </c>
      <c r="C121" s="7">
        <f xml:space="preserve"> SUM(TotalPoints[[#This Row],[دور 1]:[دور 60]])</f>
        <v>2</v>
      </c>
      <c r="D121" s="4">
        <f>IFERROR(VLOOKUP($A121,Round01[],5,FALSE), 0)</f>
        <v>2</v>
      </c>
      <c r="E121" s="4">
        <f>IFERROR(VLOOKUP($A121,Round02[],5,FALSE), 0)</f>
        <v>0</v>
      </c>
      <c r="F121" s="4">
        <f>IFERROR(VLOOKUP($A121,Round03[],5,FALSE), 0)</f>
        <v>0</v>
      </c>
      <c r="G121" s="4">
        <f>IFERROR(VLOOKUP($A121,Round04[],5,FALSE), 0)</f>
        <v>0</v>
      </c>
      <c r="H121" s="4">
        <f>IFERROR(VLOOKUP($A121,Round05[],5,FALSE), 0)</f>
        <v>0</v>
      </c>
      <c r="I121" s="4">
        <f>IFERROR(VLOOKUP($A121,Round06[],5,FALSE), 0)</f>
        <v>0</v>
      </c>
      <c r="J121" s="4">
        <f>IFERROR(VLOOKUP($A121,Round07[],5,FALSE), 0)</f>
        <v>0</v>
      </c>
      <c r="K121" s="4">
        <f>IFERROR(VLOOKUP($A121,Round08[],5,FALSE), 0)</f>
        <v>0</v>
      </c>
      <c r="L121" s="4">
        <f>IFERROR(VLOOKUP($A121,Round09[],5,FALSE), 0)</f>
        <v>0</v>
      </c>
      <c r="M121" s="4">
        <f>IFERROR(VLOOKUP($A121,Round10[],5,FALSE), 0)</f>
        <v>0</v>
      </c>
      <c r="N121" s="4">
        <f>IFERROR(VLOOKUP($A121,Round11[],5,FALSE), 0)</f>
        <v>0</v>
      </c>
      <c r="O121" s="4">
        <f>IFERROR(VLOOKUP($A121,Round12[],5,FALSE), 0)</f>
        <v>0</v>
      </c>
      <c r="P121" s="4">
        <f>IFERROR(VLOOKUP($A121,Round13[],5,FALSE), 0)</f>
        <v>0</v>
      </c>
      <c r="Q121" s="4">
        <f>IFERROR(VLOOKUP($A121,Round14[],5,FALSE), 0)</f>
        <v>0</v>
      </c>
      <c r="R121" s="4">
        <f>IFERROR(VLOOKUP($A121,Round15[],5,FALSE), 0)</f>
        <v>0</v>
      </c>
      <c r="S121" s="4">
        <f>IFERROR(VLOOKUP($A121,Round16[],5,FALSE), 0)</f>
        <v>0</v>
      </c>
      <c r="T121" s="4">
        <f>IFERROR(VLOOKUP($A121,Round17[],5,FALSE), 0)</f>
        <v>0</v>
      </c>
      <c r="U121" s="4">
        <f>IFERROR(VLOOKUP($A121,Round18[],5,FALSE), 0)</f>
        <v>0</v>
      </c>
      <c r="V121" s="4">
        <f>IFERROR(VLOOKUP($A121,Round19[],5,FALSE), 0)</f>
        <v>0</v>
      </c>
      <c r="W121" s="4">
        <f>IFERROR(VLOOKUP($A121,Round20[],5,FALSE), 0)</f>
        <v>0</v>
      </c>
      <c r="X121" s="4">
        <f>IFERROR(VLOOKUP($A121,Round21[],5,FALSE), 0)</f>
        <v>0</v>
      </c>
      <c r="Y121" s="4">
        <f>IFERROR(VLOOKUP($A121,Round22[],5,FALSE), 0)</f>
        <v>0</v>
      </c>
      <c r="Z121" s="4">
        <f>IFERROR(VLOOKUP($A121,Round23[],5,FALSE), 0)</f>
        <v>0</v>
      </c>
      <c r="AA121" s="4">
        <f>IFERROR(VLOOKUP($A121,Round24[],5,FALSE), 0)</f>
        <v>0</v>
      </c>
      <c r="AB121" s="4">
        <f>IFERROR(VLOOKUP($A121,Round25[],5,FALSE), 0)</f>
        <v>0</v>
      </c>
      <c r="AC121" s="4">
        <f>IFERROR(VLOOKUP($A121,Round26[],5,FALSE), 0)</f>
        <v>0</v>
      </c>
      <c r="AD121" s="4">
        <f>IFERROR(VLOOKUP($A121,Round27[],5,FALSE), 0)</f>
        <v>0</v>
      </c>
      <c r="AE121" s="4">
        <f>IFERROR(VLOOKUP($A121,Round28[],5,FALSE), 0)</f>
        <v>0</v>
      </c>
      <c r="AF121" s="4">
        <f>IFERROR(VLOOKUP($A121,Round29[],5,FALSE), 0)</f>
        <v>0</v>
      </c>
      <c r="AG121" s="4">
        <f>IFERROR(VLOOKUP($A121,Round30[],5,FALSE), 0)</f>
        <v>0</v>
      </c>
      <c r="AH121" s="4">
        <f>IFERROR(VLOOKUP($A121,Round31[],5,FALSE), 0)</f>
        <v>0</v>
      </c>
      <c r="AI121" s="4">
        <f>IFERROR(VLOOKUP($A121,Round32[],5,FALSE), 0)</f>
        <v>0</v>
      </c>
      <c r="AJ121" s="4">
        <f>IFERROR(VLOOKUP($A121,Round33[],5,FALSE), 0)</f>
        <v>0</v>
      </c>
      <c r="AK121" s="4">
        <f>IFERROR(VLOOKUP($A121,Round34[],5,FALSE), 0)</f>
        <v>0</v>
      </c>
      <c r="AL121" s="4">
        <f>IFERROR(VLOOKUP($A121,Round35[],5,FALSE), 0)</f>
        <v>0</v>
      </c>
      <c r="AM121" s="4">
        <f>IFERROR(VLOOKUP($A121,Round36[],5,FALSE), 0)</f>
        <v>0</v>
      </c>
      <c r="AN121" s="4">
        <f>IFERROR(VLOOKUP($A121,Round37[],5,FALSE), 0)</f>
        <v>0</v>
      </c>
      <c r="AO121" s="4">
        <f>IFERROR(VLOOKUP($A121,Round38[],5,FALSE), 0)</f>
        <v>0</v>
      </c>
      <c r="AP121" s="4">
        <f>IFERROR(VLOOKUP($A121,Round39[],5,FALSE), 0)</f>
        <v>0</v>
      </c>
      <c r="AQ121" s="4">
        <f>IFERROR(VLOOKUP($A121,Round40[],5,FALSE), 0)</f>
        <v>0</v>
      </c>
      <c r="AR121" s="4">
        <f>IFERROR(VLOOKUP($A121,Round41[],5,FALSE), 0)</f>
        <v>0</v>
      </c>
      <c r="AS121" s="4">
        <f>IFERROR(VLOOKUP($A121,Round42[],5,FALSE), 0)</f>
        <v>0</v>
      </c>
      <c r="AT121" s="4">
        <f>IFERROR(VLOOKUP($A121,Round43[],5,FALSE), 0)</f>
        <v>0</v>
      </c>
      <c r="AU121" s="4">
        <f>IFERROR(VLOOKUP($A121,Round44[],5,FALSE), 0)</f>
        <v>0</v>
      </c>
      <c r="AV121" s="4">
        <f>IFERROR(VLOOKUP($A121,Round45[],5,FALSE), 0)</f>
        <v>0</v>
      </c>
      <c r="AW121" s="4">
        <f>IFERROR(VLOOKUP($A121,Round46[],5,FALSE), 0)</f>
        <v>0</v>
      </c>
      <c r="AX121" s="4">
        <f>IFERROR(VLOOKUP($A121,Round47[],5,FALSE), 0)</f>
        <v>0</v>
      </c>
      <c r="AY121" s="4">
        <f>IFERROR(VLOOKUP($A121,Round48[],5,FALSE), 0)</f>
        <v>0</v>
      </c>
      <c r="AZ121" s="4">
        <f>IFERROR(VLOOKUP($A121,Round49[],5,FALSE), 0)</f>
        <v>0</v>
      </c>
      <c r="BA121" s="4">
        <f>IFERROR(VLOOKUP($A121,Round50[],5,FALSE), 0)</f>
        <v>0</v>
      </c>
      <c r="BB121" s="4">
        <f>IFERROR(VLOOKUP($A121,Round51[],5,FALSE), 0)</f>
        <v>0</v>
      </c>
      <c r="BC121" s="4">
        <f>IFERROR(VLOOKUP($A121,Round52[],5,FALSE), 0)</f>
        <v>0</v>
      </c>
      <c r="BD121" s="4">
        <f>IFERROR(VLOOKUP($A121,Round53[],5,FALSE), 0)</f>
        <v>0</v>
      </c>
      <c r="BE121" s="4">
        <f>IFERROR(VLOOKUP($A121,Round54[],5,FALSE), 0)</f>
        <v>0</v>
      </c>
      <c r="BF121" s="4">
        <f>IFERROR(VLOOKUP($A121,Round55[],5,FALSE), 0)</f>
        <v>0</v>
      </c>
      <c r="BG121" s="4">
        <f>IFERROR(VLOOKUP($A121,Round56[],5,FALSE), 0)</f>
        <v>0</v>
      </c>
      <c r="BH121" s="4">
        <f>IFERROR(VLOOKUP($A121,Round57[],5,FALSE), 0)</f>
        <v>0</v>
      </c>
      <c r="BI121" s="4">
        <f>IFERROR(VLOOKUP($A121,Round58[],5,FALSE), 0)</f>
        <v>0</v>
      </c>
      <c r="BJ121" s="4">
        <f>IFERROR(VLOOKUP($A121,Round59[],5,FALSE), 0)</f>
        <v>0</v>
      </c>
      <c r="BK121" s="4">
        <f>IFERROR(VLOOKUP($A121,Round60[],5,FALSE), 0)</f>
        <v>0</v>
      </c>
    </row>
    <row r="122" spans="1:63" ht="22.5">
      <c r="A122" s="1">
        <v>12852</v>
      </c>
      <c r="B122" s="5" t="s">
        <v>100</v>
      </c>
      <c r="C122" s="7">
        <f xml:space="preserve"> SUM(TotalPoints[[#This Row],[دور 1]:[دور 60]])</f>
        <v>2</v>
      </c>
      <c r="D122" s="4">
        <f>IFERROR(VLOOKUP($A122,Round01[],5,FALSE), 0)</f>
        <v>2</v>
      </c>
      <c r="E122" s="4">
        <f>IFERROR(VLOOKUP($A122,Round02[],5,FALSE), 0)</f>
        <v>0</v>
      </c>
      <c r="F122" s="4">
        <f>IFERROR(VLOOKUP($A122,Round03[],5,FALSE), 0)</f>
        <v>0</v>
      </c>
      <c r="G122" s="4">
        <f>IFERROR(VLOOKUP($A122,Round04[],5,FALSE), 0)</f>
        <v>0</v>
      </c>
      <c r="H122" s="4">
        <f>IFERROR(VLOOKUP($A122,Round05[],5,FALSE), 0)</f>
        <v>0</v>
      </c>
      <c r="I122" s="4">
        <f>IFERROR(VLOOKUP($A122,Round06[],5,FALSE), 0)</f>
        <v>0</v>
      </c>
      <c r="J122" s="4">
        <f>IFERROR(VLOOKUP($A122,Round07[],5,FALSE), 0)</f>
        <v>0</v>
      </c>
      <c r="K122" s="4">
        <f>IFERROR(VLOOKUP($A122,Round08[],5,FALSE), 0)</f>
        <v>0</v>
      </c>
      <c r="L122" s="4">
        <f>IFERROR(VLOOKUP($A122,Round09[],5,FALSE), 0)</f>
        <v>0</v>
      </c>
      <c r="M122" s="4">
        <f>IFERROR(VLOOKUP($A122,Round10[],5,FALSE), 0)</f>
        <v>0</v>
      </c>
      <c r="N122" s="4">
        <f>IFERROR(VLOOKUP($A122,Round11[],5,FALSE), 0)</f>
        <v>0</v>
      </c>
      <c r="O122" s="4">
        <f>IFERROR(VLOOKUP($A122,Round12[],5,FALSE), 0)</f>
        <v>0</v>
      </c>
      <c r="P122" s="4">
        <f>IFERROR(VLOOKUP($A122,Round13[],5,FALSE), 0)</f>
        <v>0</v>
      </c>
      <c r="Q122" s="4">
        <f>IFERROR(VLOOKUP($A122,Round14[],5,FALSE), 0)</f>
        <v>0</v>
      </c>
      <c r="R122" s="4">
        <f>IFERROR(VLOOKUP($A122,Round15[],5,FALSE), 0)</f>
        <v>0</v>
      </c>
      <c r="S122" s="4">
        <f>IFERROR(VLOOKUP($A122,Round16[],5,FALSE), 0)</f>
        <v>0</v>
      </c>
      <c r="T122" s="4">
        <f>IFERROR(VLOOKUP($A122,Round17[],5,FALSE), 0)</f>
        <v>0</v>
      </c>
      <c r="U122" s="4">
        <f>IFERROR(VLOOKUP($A122,Round18[],5,FALSE), 0)</f>
        <v>0</v>
      </c>
      <c r="V122" s="4">
        <f>IFERROR(VLOOKUP($A122,Round19[],5,FALSE), 0)</f>
        <v>0</v>
      </c>
      <c r="W122" s="4">
        <f>IFERROR(VLOOKUP($A122,Round20[],5,FALSE), 0)</f>
        <v>0</v>
      </c>
      <c r="X122" s="4">
        <f>IFERROR(VLOOKUP($A122,Round21[],5,FALSE), 0)</f>
        <v>0</v>
      </c>
      <c r="Y122" s="4">
        <f>IFERROR(VLOOKUP($A122,Round22[],5,FALSE), 0)</f>
        <v>0</v>
      </c>
      <c r="Z122" s="4">
        <f>IFERROR(VLOOKUP($A122,Round23[],5,FALSE), 0)</f>
        <v>0</v>
      </c>
      <c r="AA122" s="4">
        <f>IFERROR(VLOOKUP($A122,Round24[],5,FALSE), 0)</f>
        <v>0</v>
      </c>
      <c r="AB122" s="4">
        <f>IFERROR(VLOOKUP($A122,Round25[],5,FALSE), 0)</f>
        <v>0</v>
      </c>
      <c r="AC122" s="4">
        <f>IFERROR(VLOOKUP($A122,Round26[],5,FALSE), 0)</f>
        <v>0</v>
      </c>
      <c r="AD122" s="4">
        <f>IFERROR(VLOOKUP($A122,Round27[],5,FALSE), 0)</f>
        <v>0</v>
      </c>
      <c r="AE122" s="4">
        <f>IFERROR(VLOOKUP($A122,Round28[],5,FALSE), 0)</f>
        <v>0</v>
      </c>
      <c r="AF122" s="4">
        <f>IFERROR(VLOOKUP($A122,Round29[],5,FALSE), 0)</f>
        <v>0</v>
      </c>
      <c r="AG122" s="4">
        <f>IFERROR(VLOOKUP($A122,Round30[],5,FALSE), 0)</f>
        <v>0</v>
      </c>
      <c r="AH122" s="4">
        <f>IFERROR(VLOOKUP($A122,Round31[],5,FALSE), 0)</f>
        <v>0</v>
      </c>
      <c r="AI122" s="4">
        <f>IFERROR(VLOOKUP($A122,Round32[],5,FALSE), 0)</f>
        <v>0</v>
      </c>
      <c r="AJ122" s="4">
        <f>IFERROR(VLOOKUP($A122,Round33[],5,FALSE), 0)</f>
        <v>0</v>
      </c>
      <c r="AK122" s="4">
        <f>IFERROR(VLOOKUP($A122,Round34[],5,FALSE), 0)</f>
        <v>0</v>
      </c>
      <c r="AL122" s="4">
        <f>IFERROR(VLOOKUP($A122,Round35[],5,FALSE), 0)</f>
        <v>0</v>
      </c>
      <c r="AM122" s="4">
        <f>IFERROR(VLOOKUP($A122,Round36[],5,FALSE), 0)</f>
        <v>0</v>
      </c>
      <c r="AN122" s="4">
        <f>IFERROR(VLOOKUP($A122,Round37[],5,FALSE), 0)</f>
        <v>0</v>
      </c>
      <c r="AO122" s="4">
        <f>IFERROR(VLOOKUP($A122,Round38[],5,FALSE), 0)</f>
        <v>0</v>
      </c>
      <c r="AP122" s="4">
        <f>IFERROR(VLOOKUP($A122,Round39[],5,FALSE), 0)</f>
        <v>0</v>
      </c>
      <c r="AQ122" s="4">
        <f>IFERROR(VLOOKUP($A122,Round40[],5,FALSE), 0)</f>
        <v>0</v>
      </c>
      <c r="AR122" s="4">
        <f>IFERROR(VLOOKUP($A122,Round41[],5,FALSE), 0)</f>
        <v>0</v>
      </c>
      <c r="AS122" s="4">
        <f>IFERROR(VLOOKUP($A122,Round42[],5,FALSE), 0)</f>
        <v>0</v>
      </c>
      <c r="AT122" s="4">
        <f>IFERROR(VLOOKUP($A122,Round43[],5,FALSE), 0)</f>
        <v>0</v>
      </c>
      <c r="AU122" s="4">
        <f>IFERROR(VLOOKUP($A122,Round44[],5,FALSE), 0)</f>
        <v>0</v>
      </c>
      <c r="AV122" s="4">
        <f>IFERROR(VLOOKUP($A122,Round45[],5,FALSE), 0)</f>
        <v>0</v>
      </c>
      <c r="AW122" s="4">
        <f>IFERROR(VLOOKUP($A122,Round46[],5,FALSE), 0)</f>
        <v>0</v>
      </c>
      <c r="AX122" s="4">
        <f>IFERROR(VLOOKUP($A122,Round47[],5,FALSE), 0)</f>
        <v>0</v>
      </c>
      <c r="AY122" s="4">
        <f>IFERROR(VLOOKUP($A122,Round48[],5,FALSE), 0)</f>
        <v>0</v>
      </c>
      <c r="AZ122" s="4">
        <f>IFERROR(VLOOKUP($A122,Round49[],5,FALSE), 0)</f>
        <v>0</v>
      </c>
      <c r="BA122" s="4">
        <f>IFERROR(VLOOKUP($A122,Round50[],5,FALSE), 0)</f>
        <v>0</v>
      </c>
      <c r="BB122" s="4">
        <f>IFERROR(VLOOKUP($A122,Round51[],5,FALSE), 0)</f>
        <v>0</v>
      </c>
      <c r="BC122" s="4">
        <f>IFERROR(VLOOKUP($A122,Round52[],5,FALSE), 0)</f>
        <v>0</v>
      </c>
      <c r="BD122" s="4">
        <f>IFERROR(VLOOKUP($A122,Round53[],5,FALSE), 0)</f>
        <v>0</v>
      </c>
      <c r="BE122" s="4">
        <f>IFERROR(VLOOKUP($A122,Round54[],5,FALSE), 0)</f>
        <v>0</v>
      </c>
      <c r="BF122" s="4">
        <f>IFERROR(VLOOKUP($A122,Round55[],5,FALSE), 0)</f>
        <v>0</v>
      </c>
      <c r="BG122" s="4">
        <f>IFERROR(VLOOKUP($A122,Round56[],5,FALSE), 0)</f>
        <v>0</v>
      </c>
      <c r="BH122" s="4">
        <f>IFERROR(VLOOKUP($A122,Round57[],5,FALSE), 0)</f>
        <v>0</v>
      </c>
      <c r="BI122" s="4">
        <f>IFERROR(VLOOKUP($A122,Round58[],5,FALSE), 0)</f>
        <v>0</v>
      </c>
      <c r="BJ122" s="4">
        <f>IFERROR(VLOOKUP($A122,Round59[],5,FALSE), 0)</f>
        <v>0</v>
      </c>
      <c r="BK122" s="4">
        <f>IFERROR(VLOOKUP($A122,Round60[],5,FALSE), 0)</f>
        <v>0</v>
      </c>
    </row>
    <row r="123" spans="1:63">
      <c r="A123" s="10">
        <v>12823</v>
      </c>
      <c r="B123" s="12" t="s">
        <v>217</v>
      </c>
      <c r="C123" s="11">
        <f xml:space="preserve"> SUM(TotalPoints[[#This Row],[دور 1]:[دور 60]])</f>
        <v>2</v>
      </c>
      <c r="D123" s="13">
        <f>IFERROR(VLOOKUP($A123,Round01[],5,FALSE), 0)</f>
        <v>0</v>
      </c>
      <c r="E123" s="13">
        <f>IFERROR(VLOOKUP($A123,Round02[],5,FALSE), 0)</f>
        <v>0</v>
      </c>
      <c r="F123" s="13">
        <f>IFERROR(VLOOKUP($A123,Round03[],5,FALSE), 0)</f>
        <v>0</v>
      </c>
      <c r="G123" s="13">
        <f>IFERROR(VLOOKUP($A123,Round04[],5,FALSE), 0)</f>
        <v>0</v>
      </c>
      <c r="H123" s="13">
        <f>IFERROR(VLOOKUP($A123,Round05[],5,FALSE), 0)</f>
        <v>1</v>
      </c>
      <c r="I123" s="13">
        <f>IFERROR(VLOOKUP($A123,Round06[],5,FALSE), 0)</f>
        <v>1</v>
      </c>
      <c r="J123" s="13">
        <f>IFERROR(VLOOKUP($A123,Round07[],5,FALSE), 0)</f>
        <v>0</v>
      </c>
      <c r="K123" s="13">
        <f>IFERROR(VLOOKUP($A123,Round08[],5,FALSE), 0)</f>
        <v>0</v>
      </c>
      <c r="L123" s="13">
        <f>IFERROR(VLOOKUP($A123,Round09[],5,FALSE), 0)</f>
        <v>0</v>
      </c>
      <c r="M123" s="13">
        <f>IFERROR(VLOOKUP($A123,Round10[],5,FALSE), 0)</f>
        <v>0</v>
      </c>
      <c r="N123" s="13">
        <f>IFERROR(VLOOKUP($A123,Round11[],5,FALSE), 0)</f>
        <v>0</v>
      </c>
      <c r="O123" s="13">
        <f>IFERROR(VLOOKUP($A123,Round12[],5,FALSE), 0)</f>
        <v>0</v>
      </c>
      <c r="P123" s="13">
        <f>IFERROR(VLOOKUP($A123,Round13[],5,FALSE), 0)</f>
        <v>0</v>
      </c>
      <c r="Q123" s="13">
        <f>IFERROR(VLOOKUP($A123,Round14[],5,FALSE), 0)</f>
        <v>0</v>
      </c>
      <c r="R123" s="13">
        <f>IFERROR(VLOOKUP($A123,Round15[],5,FALSE), 0)</f>
        <v>0</v>
      </c>
      <c r="S123" s="13">
        <f>IFERROR(VLOOKUP($A123,Round16[],5,FALSE), 0)</f>
        <v>0</v>
      </c>
      <c r="T123" s="13">
        <f>IFERROR(VLOOKUP($A123,Round17[],5,FALSE), 0)</f>
        <v>0</v>
      </c>
      <c r="U123" s="13">
        <f>IFERROR(VLOOKUP($A123,Round18[],5,FALSE), 0)</f>
        <v>0</v>
      </c>
      <c r="V123" s="13">
        <f>IFERROR(VLOOKUP($A123,Round19[],5,FALSE), 0)</f>
        <v>0</v>
      </c>
      <c r="W123" s="13">
        <f>IFERROR(VLOOKUP($A123,Round20[],5,FALSE), 0)</f>
        <v>0</v>
      </c>
      <c r="X123" s="13">
        <f>IFERROR(VLOOKUP($A123,Round21[],5,FALSE), 0)</f>
        <v>0</v>
      </c>
      <c r="Y123" s="13">
        <f>IFERROR(VLOOKUP($A123,Round22[],5,FALSE), 0)</f>
        <v>0</v>
      </c>
      <c r="Z123" s="13">
        <f>IFERROR(VLOOKUP($A123,Round23[],5,FALSE), 0)</f>
        <v>0</v>
      </c>
      <c r="AA123" s="13">
        <f>IFERROR(VLOOKUP($A123,Round24[],5,FALSE), 0)</f>
        <v>0</v>
      </c>
      <c r="AB123" s="13">
        <f>IFERROR(VLOOKUP($A123,Round25[],5,FALSE), 0)</f>
        <v>0</v>
      </c>
      <c r="AC123" s="13">
        <f>IFERROR(VLOOKUP($A123,Round26[],5,FALSE), 0)</f>
        <v>0</v>
      </c>
      <c r="AD123" s="13">
        <f>IFERROR(VLOOKUP($A123,Round27[],5,FALSE), 0)</f>
        <v>0</v>
      </c>
      <c r="AE123" s="13">
        <f>IFERROR(VLOOKUP($A123,Round28[],5,FALSE), 0)</f>
        <v>0</v>
      </c>
      <c r="AF123" s="13">
        <f>IFERROR(VLOOKUP($A123,Round29[],5,FALSE), 0)</f>
        <v>0</v>
      </c>
      <c r="AG123" s="13">
        <f>IFERROR(VLOOKUP($A123,Round30[],5,FALSE), 0)</f>
        <v>0</v>
      </c>
      <c r="AH123" s="13">
        <f>IFERROR(VLOOKUP($A123,Round31[],5,FALSE), 0)</f>
        <v>0</v>
      </c>
      <c r="AI123" s="13">
        <f>IFERROR(VLOOKUP($A123,Round32[],5,FALSE), 0)</f>
        <v>0</v>
      </c>
      <c r="AJ123" s="13">
        <f>IFERROR(VLOOKUP($A123,Round33[],5,FALSE), 0)</f>
        <v>0</v>
      </c>
      <c r="AK123" s="13">
        <f>IFERROR(VLOOKUP($A123,Round34[],5,FALSE), 0)</f>
        <v>0</v>
      </c>
      <c r="AL123" s="13">
        <f>IFERROR(VLOOKUP($A123,Round35[],5,FALSE), 0)</f>
        <v>0</v>
      </c>
      <c r="AM123" s="13">
        <f>IFERROR(VLOOKUP($A123,Round36[],5,FALSE), 0)</f>
        <v>0</v>
      </c>
      <c r="AN123" s="13">
        <f>IFERROR(VLOOKUP($A123,Round37[],5,FALSE), 0)</f>
        <v>0</v>
      </c>
      <c r="AO123" s="13">
        <f>IFERROR(VLOOKUP($A123,Round38[],5,FALSE), 0)</f>
        <v>0</v>
      </c>
      <c r="AP123" s="13">
        <f>IFERROR(VLOOKUP($A123,Round39[],5,FALSE), 0)</f>
        <v>0</v>
      </c>
      <c r="AQ123" s="13">
        <f>IFERROR(VLOOKUP($A123,Round40[],5,FALSE), 0)</f>
        <v>0</v>
      </c>
      <c r="AR123" s="13">
        <f>IFERROR(VLOOKUP($A123,Round41[],5,FALSE), 0)</f>
        <v>0</v>
      </c>
      <c r="AS123" s="13">
        <f>IFERROR(VLOOKUP($A123,Round42[],5,FALSE), 0)</f>
        <v>0</v>
      </c>
      <c r="AT123" s="13">
        <f>IFERROR(VLOOKUP($A123,Round43[],5,FALSE), 0)</f>
        <v>0</v>
      </c>
      <c r="AU123" s="13">
        <f>IFERROR(VLOOKUP($A123,Round44[],5,FALSE), 0)</f>
        <v>0</v>
      </c>
      <c r="AV123" s="13">
        <f>IFERROR(VLOOKUP($A123,Round45[],5,FALSE), 0)</f>
        <v>0</v>
      </c>
      <c r="AW123" s="13">
        <f>IFERROR(VLOOKUP($A123,Round46[],5,FALSE), 0)</f>
        <v>0</v>
      </c>
      <c r="AX123" s="13">
        <f>IFERROR(VLOOKUP($A123,Round47[],5,FALSE), 0)</f>
        <v>0</v>
      </c>
      <c r="AY123" s="13">
        <f>IFERROR(VLOOKUP($A123,Round48[],5,FALSE), 0)</f>
        <v>0</v>
      </c>
      <c r="AZ123" s="13">
        <f>IFERROR(VLOOKUP($A123,Round49[],5,FALSE), 0)</f>
        <v>0</v>
      </c>
      <c r="BA123" s="13">
        <f>IFERROR(VLOOKUP($A123,Round50[],5,FALSE), 0)</f>
        <v>0</v>
      </c>
      <c r="BB123" s="13">
        <f>IFERROR(VLOOKUP($A123,Round51[],5,FALSE), 0)</f>
        <v>0</v>
      </c>
      <c r="BC123" s="13">
        <f>IFERROR(VLOOKUP($A123,Round52[],5,FALSE), 0)</f>
        <v>0</v>
      </c>
      <c r="BD123" s="13">
        <f>IFERROR(VLOOKUP($A123,Round53[],5,FALSE), 0)</f>
        <v>0</v>
      </c>
      <c r="BE123" s="13">
        <f>IFERROR(VLOOKUP($A123,Round54[],5,FALSE), 0)</f>
        <v>0</v>
      </c>
      <c r="BF123" s="13">
        <f>IFERROR(VLOOKUP($A123,Round55[],5,FALSE), 0)</f>
        <v>0</v>
      </c>
      <c r="BG123" s="13">
        <f>IFERROR(VLOOKUP($A123,Round56[],5,FALSE), 0)</f>
        <v>0</v>
      </c>
      <c r="BH123" s="13">
        <f>IFERROR(VLOOKUP($A123,Round57[],5,FALSE), 0)</f>
        <v>0</v>
      </c>
      <c r="BI123" s="13">
        <f>IFERROR(VLOOKUP($A123,Round58[],5,FALSE), 0)</f>
        <v>0</v>
      </c>
      <c r="BJ123" s="13">
        <f>IFERROR(VLOOKUP($A123,Round59[],5,FALSE), 0)</f>
        <v>0</v>
      </c>
      <c r="BK123" s="13">
        <f>IFERROR(VLOOKUP($A123,Round60[],5,FALSE), 0)</f>
        <v>0</v>
      </c>
    </row>
    <row r="124" spans="1:63" ht="22.5">
      <c r="A124" s="1">
        <v>12420</v>
      </c>
      <c r="B124" s="5" t="s">
        <v>73</v>
      </c>
      <c r="C124" s="7">
        <f xml:space="preserve"> SUM(TotalPoints[[#This Row],[دور 1]:[دور 60]])</f>
        <v>2</v>
      </c>
      <c r="D124" s="4">
        <f>IFERROR(VLOOKUP($A124,Round01[],5,FALSE), 0)</f>
        <v>2</v>
      </c>
      <c r="E124" s="4">
        <f>IFERROR(VLOOKUP($A124,Round02[],5,FALSE), 0)</f>
        <v>0</v>
      </c>
      <c r="F124" s="4">
        <f>IFERROR(VLOOKUP($A124,Round03[],5,FALSE), 0)</f>
        <v>0</v>
      </c>
      <c r="G124" s="4">
        <f>IFERROR(VLOOKUP($A124,Round04[],5,FALSE), 0)</f>
        <v>0</v>
      </c>
      <c r="H124" s="4">
        <f>IFERROR(VLOOKUP($A124,Round05[],5,FALSE), 0)</f>
        <v>0</v>
      </c>
      <c r="I124" s="4">
        <f>IFERROR(VLOOKUP($A124,Round06[],5,FALSE), 0)</f>
        <v>0</v>
      </c>
      <c r="J124" s="4">
        <f>IFERROR(VLOOKUP($A124,Round07[],5,FALSE), 0)</f>
        <v>0</v>
      </c>
      <c r="K124" s="4">
        <f>IFERROR(VLOOKUP($A124,Round08[],5,FALSE), 0)</f>
        <v>0</v>
      </c>
      <c r="L124" s="4">
        <f>IFERROR(VLOOKUP($A124,Round09[],5,FALSE), 0)</f>
        <v>0</v>
      </c>
      <c r="M124" s="4">
        <f>IFERROR(VLOOKUP($A124,Round10[],5,FALSE), 0)</f>
        <v>0</v>
      </c>
      <c r="N124" s="4">
        <f>IFERROR(VLOOKUP($A124,Round11[],5,FALSE), 0)</f>
        <v>0</v>
      </c>
      <c r="O124" s="4">
        <f>IFERROR(VLOOKUP($A124,Round12[],5,FALSE), 0)</f>
        <v>0</v>
      </c>
      <c r="P124" s="4">
        <f>IFERROR(VLOOKUP($A124,Round13[],5,FALSE), 0)</f>
        <v>0</v>
      </c>
      <c r="Q124" s="4">
        <f>IFERROR(VLOOKUP($A124,Round14[],5,FALSE), 0)</f>
        <v>0</v>
      </c>
      <c r="R124" s="4">
        <f>IFERROR(VLOOKUP($A124,Round15[],5,FALSE), 0)</f>
        <v>0</v>
      </c>
      <c r="S124" s="4">
        <f>IFERROR(VLOOKUP($A124,Round16[],5,FALSE), 0)</f>
        <v>0</v>
      </c>
      <c r="T124" s="4">
        <f>IFERROR(VLOOKUP($A124,Round17[],5,FALSE), 0)</f>
        <v>0</v>
      </c>
      <c r="U124" s="4">
        <f>IFERROR(VLOOKUP($A124,Round18[],5,FALSE), 0)</f>
        <v>0</v>
      </c>
      <c r="V124" s="4">
        <f>IFERROR(VLOOKUP($A124,Round19[],5,FALSE), 0)</f>
        <v>0</v>
      </c>
      <c r="W124" s="4">
        <f>IFERROR(VLOOKUP($A124,Round20[],5,FALSE), 0)</f>
        <v>0</v>
      </c>
      <c r="X124" s="4">
        <f>IFERROR(VLOOKUP($A124,Round21[],5,FALSE), 0)</f>
        <v>0</v>
      </c>
      <c r="Y124" s="4">
        <f>IFERROR(VLOOKUP($A124,Round22[],5,FALSE), 0)</f>
        <v>0</v>
      </c>
      <c r="Z124" s="4">
        <f>IFERROR(VLOOKUP($A124,Round23[],5,FALSE), 0)</f>
        <v>0</v>
      </c>
      <c r="AA124" s="4">
        <f>IFERROR(VLOOKUP($A124,Round24[],5,FALSE), 0)</f>
        <v>0</v>
      </c>
      <c r="AB124" s="4">
        <f>IFERROR(VLOOKUP($A124,Round25[],5,FALSE), 0)</f>
        <v>0</v>
      </c>
      <c r="AC124" s="4">
        <f>IFERROR(VLOOKUP($A124,Round26[],5,FALSE), 0)</f>
        <v>0</v>
      </c>
      <c r="AD124" s="4">
        <f>IFERROR(VLOOKUP($A124,Round27[],5,FALSE), 0)</f>
        <v>0</v>
      </c>
      <c r="AE124" s="4">
        <f>IFERROR(VLOOKUP($A124,Round28[],5,FALSE), 0)</f>
        <v>0</v>
      </c>
      <c r="AF124" s="4">
        <f>IFERROR(VLOOKUP($A124,Round29[],5,FALSE), 0)</f>
        <v>0</v>
      </c>
      <c r="AG124" s="4">
        <f>IFERROR(VLOOKUP($A124,Round30[],5,FALSE), 0)</f>
        <v>0</v>
      </c>
      <c r="AH124" s="4">
        <f>IFERROR(VLOOKUP($A124,Round31[],5,FALSE), 0)</f>
        <v>0</v>
      </c>
      <c r="AI124" s="4">
        <f>IFERROR(VLOOKUP($A124,Round32[],5,FALSE), 0)</f>
        <v>0</v>
      </c>
      <c r="AJ124" s="4">
        <f>IFERROR(VLOOKUP($A124,Round33[],5,FALSE), 0)</f>
        <v>0</v>
      </c>
      <c r="AK124" s="4">
        <f>IFERROR(VLOOKUP($A124,Round34[],5,FALSE), 0)</f>
        <v>0</v>
      </c>
      <c r="AL124" s="4">
        <f>IFERROR(VLOOKUP($A124,Round35[],5,FALSE), 0)</f>
        <v>0</v>
      </c>
      <c r="AM124" s="4">
        <f>IFERROR(VLOOKUP($A124,Round36[],5,FALSE), 0)</f>
        <v>0</v>
      </c>
      <c r="AN124" s="4">
        <f>IFERROR(VLOOKUP($A124,Round37[],5,FALSE), 0)</f>
        <v>0</v>
      </c>
      <c r="AO124" s="4">
        <f>IFERROR(VLOOKUP($A124,Round38[],5,FALSE), 0)</f>
        <v>0</v>
      </c>
      <c r="AP124" s="4">
        <f>IFERROR(VLOOKUP($A124,Round39[],5,FALSE), 0)</f>
        <v>0</v>
      </c>
      <c r="AQ124" s="4">
        <f>IFERROR(VLOOKUP($A124,Round40[],5,FALSE), 0)</f>
        <v>0</v>
      </c>
      <c r="AR124" s="4">
        <f>IFERROR(VLOOKUP($A124,Round41[],5,FALSE), 0)</f>
        <v>0</v>
      </c>
      <c r="AS124" s="4">
        <f>IFERROR(VLOOKUP($A124,Round42[],5,FALSE), 0)</f>
        <v>0</v>
      </c>
      <c r="AT124" s="4">
        <f>IFERROR(VLOOKUP($A124,Round43[],5,FALSE), 0)</f>
        <v>0</v>
      </c>
      <c r="AU124" s="4">
        <f>IFERROR(VLOOKUP($A124,Round44[],5,FALSE), 0)</f>
        <v>0</v>
      </c>
      <c r="AV124" s="4">
        <f>IFERROR(VLOOKUP($A124,Round45[],5,FALSE), 0)</f>
        <v>0</v>
      </c>
      <c r="AW124" s="4">
        <f>IFERROR(VLOOKUP($A124,Round46[],5,FALSE), 0)</f>
        <v>0</v>
      </c>
      <c r="AX124" s="4">
        <f>IFERROR(VLOOKUP($A124,Round47[],5,FALSE), 0)</f>
        <v>0</v>
      </c>
      <c r="AY124" s="4">
        <f>IFERROR(VLOOKUP($A124,Round48[],5,FALSE), 0)</f>
        <v>0</v>
      </c>
      <c r="AZ124" s="4">
        <f>IFERROR(VLOOKUP($A124,Round49[],5,FALSE), 0)</f>
        <v>0</v>
      </c>
      <c r="BA124" s="4">
        <f>IFERROR(VLOOKUP($A124,Round50[],5,FALSE), 0)</f>
        <v>0</v>
      </c>
      <c r="BB124" s="4">
        <f>IFERROR(VLOOKUP($A124,Round51[],5,FALSE), 0)</f>
        <v>0</v>
      </c>
      <c r="BC124" s="4">
        <f>IFERROR(VLOOKUP($A124,Round52[],5,FALSE), 0)</f>
        <v>0</v>
      </c>
      <c r="BD124" s="4">
        <f>IFERROR(VLOOKUP($A124,Round53[],5,FALSE), 0)</f>
        <v>0</v>
      </c>
      <c r="BE124" s="4">
        <f>IFERROR(VLOOKUP($A124,Round54[],5,FALSE), 0)</f>
        <v>0</v>
      </c>
      <c r="BF124" s="4">
        <f>IFERROR(VLOOKUP($A124,Round55[],5,FALSE), 0)</f>
        <v>0</v>
      </c>
      <c r="BG124" s="4">
        <f>IFERROR(VLOOKUP($A124,Round56[],5,FALSE), 0)</f>
        <v>0</v>
      </c>
      <c r="BH124" s="4">
        <f>IFERROR(VLOOKUP($A124,Round57[],5,FALSE), 0)</f>
        <v>0</v>
      </c>
      <c r="BI124" s="4">
        <f>IFERROR(VLOOKUP($A124,Round58[],5,FALSE), 0)</f>
        <v>0</v>
      </c>
      <c r="BJ124" s="4">
        <f>IFERROR(VLOOKUP($A124,Round59[],5,FALSE), 0)</f>
        <v>0</v>
      </c>
      <c r="BK124" s="4">
        <f>IFERROR(VLOOKUP($A124,Round60[],5,FALSE), 0)</f>
        <v>0</v>
      </c>
    </row>
    <row r="125" spans="1:63" ht="22.5">
      <c r="A125" s="1">
        <v>8689</v>
      </c>
      <c r="B125" s="5" t="s">
        <v>136</v>
      </c>
      <c r="C125" s="7">
        <f xml:space="preserve"> SUM(TotalPoints[[#This Row],[دور 1]:[دور 60]])</f>
        <v>2</v>
      </c>
      <c r="D125" s="4">
        <f>IFERROR(VLOOKUP($A125,Round01[],5,FALSE), 0)</f>
        <v>2</v>
      </c>
      <c r="E125" s="4">
        <f>IFERROR(VLOOKUP($A125,Round02[],5,FALSE), 0)</f>
        <v>0</v>
      </c>
      <c r="F125" s="4">
        <f>IFERROR(VLOOKUP($A125,Round03[],5,FALSE), 0)</f>
        <v>0</v>
      </c>
      <c r="G125" s="4">
        <f>IFERROR(VLOOKUP($A125,Round04[],5,FALSE), 0)</f>
        <v>0</v>
      </c>
      <c r="H125" s="4">
        <f>IFERROR(VLOOKUP($A125,Round05[],5,FALSE), 0)</f>
        <v>0</v>
      </c>
      <c r="I125" s="4">
        <f>IFERROR(VLOOKUP($A125,Round06[],5,FALSE), 0)</f>
        <v>0</v>
      </c>
      <c r="J125" s="4">
        <f>IFERROR(VLOOKUP($A125,Round07[],5,FALSE), 0)</f>
        <v>0</v>
      </c>
      <c r="K125" s="4">
        <f>IFERROR(VLOOKUP($A125,Round08[],5,FALSE), 0)</f>
        <v>0</v>
      </c>
      <c r="L125" s="4">
        <f>IFERROR(VLOOKUP($A125,Round09[],5,FALSE), 0)</f>
        <v>0</v>
      </c>
      <c r="M125" s="4">
        <f>IFERROR(VLOOKUP($A125,Round10[],5,FALSE), 0)</f>
        <v>0</v>
      </c>
      <c r="N125" s="4">
        <f>IFERROR(VLOOKUP($A125,Round11[],5,FALSE), 0)</f>
        <v>0</v>
      </c>
      <c r="O125" s="4">
        <f>IFERROR(VLOOKUP($A125,Round12[],5,FALSE), 0)</f>
        <v>0</v>
      </c>
      <c r="P125" s="4">
        <f>IFERROR(VLOOKUP($A125,Round13[],5,FALSE), 0)</f>
        <v>0</v>
      </c>
      <c r="Q125" s="4">
        <f>IFERROR(VLOOKUP($A125,Round14[],5,FALSE), 0)</f>
        <v>0</v>
      </c>
      <c r="R125" s="4">
        <f>IFERROR(VLOOKUP($A125,Round15[],5,FALSE), 0)</f>
        <v>0</v>
      </c>
      <c r="S125" s="4">
        <f>IFERROR(VLOOKUP($A125,Round16[],5,FALSE), 0)</f>
        <v>0</v>
      </c>
      <c r="T125" s="4">
        <f>IFERROR(VLOOKUP($A125,Round17[],5,FALSE), 0)</f>
        <v>0</v>
      </c>
      <c r="U125" s="4">
        <f>IFERROR(VLOOKUP($A125,Round18[],5,FALSE), 0)</f>
        <v>0</v>
      </c>
      <c r="V125" s="4">
        <f>IFERROR(VLOOKUP($A125,Round19[],5,FALSE), 0)</f>
        <v>0</v>
      </c>
      <c r="W125" s="4">
        <f>IFERROR(VLOOKUP($A125,Round20[],5,FALSE), 0)</f>
        <v>0</v>
      </c>
      <c r="X125" s="4">
        <f>IFERROR(VLOOKUP($A125,Round21[],5,FALSE), 0)</f>
        <v>0</v>
      </c>
      <c r="Y125" s="4">
        <f>IFERROR(VLOOKUP($A125,Round22[],5,FALSE), 0)</f>
        <v>0</v>
      </c>
      <c r="Z125" s="4">
        <f>IFERROR(VLOOKUP($A125,Round23[],5,FALSE), 0)</f>
        <v>0</v>
      </c>
      <c r="AA125" s="4">
        <f>IFERROR(VLOOKUP($A125,Round24[],5,FALSE), 0)</f>
        <v>0</v>
      </c>
      <c r="AB125" s="4">
        <f>IFERROR(VLOOKUP($A125,Round25[],5,FALSE), 0)</f>
        <v>0</v>
      </c>
      <c r="AC125" s="4">
        <f>IFERROR(VLOOKUP($A125,Round26[],5,FALSE), 0)</f>
        <v>0</v>
      </c>
      <c r="AD125" s="4">
        <f>IFERROR(VLOOKUP($A125,Round27[],5,FALSE), 0)</f>
        <v>0</v>
      </c>
      <c r="AE125" s="4">
        <f>IFERROR(VLOOKUP($A125,Round28[],5,FALSE), 0)</f>
        <v>0</v>
      </c>
      <c r="AF125" s="4">
        <f>IFERROR(VLOOKUP($A125,Round29[],5,FALSE), 0)</f>
        <v>0</v>
      </c>
      <c r="AG125" s="4">
        <f>IFERROR(VLOOKUP($A125,Round30[],5,FALSE), 0)</f>
        <v>0</v>
      </c>
      <c r="AH125" s="4">
        <f>IFERROR(VLOOKUP($A125,Round31[],5,FALSE), 0)</f>
        <v>0</v>
      </c>
      <c r="AI125" s="4">
        <f>IFERROR(VLOOKUP($A125,Round32[],5,FALSE), 0)</f>
        <v>0</v>
      </c>
      <c r="AJ125" s="4">
        <f>IFERROR(VLOOKUP($A125,Round33[],5,FALSE), 0)</f>
        <v>0</v>
      </c>
      <c r="AK125" s="4">
        <f>IFERROR(VLOOKUP($A125,Round34[],5,FALSE), 0)</f>
        <v>0</v>
      </c>
      <c r="AL125" s="4">
        <f>IFERROR(VLOOKUP($A125,Round35[],5,FALSE), 0)</f>
        <v>0</v>
      </c>
      <c r="AM125" s="4">
        <f>IFERROR(VLOOKUP($A125,Round36[],5,FALSE), 0)</f>
        <v>0</v>
      </c>
      <c r="AN125" s="4">
        <f>IFERROR(VLOOKUP($A125,Round37[],5,FALSE), 0)</f>
        <v>0</v>
      </c>
      <c r="AO125" s="4">
        <f>IFERROR(VLOOKUP($A125,Round38[],5,FALSE), 0)</f>
        <v>0</v>
      </c>
      <c r="AP125" s="4">
        <f>IFERROR(VLOOKUP($A125,Round39[],5,FALSE), 0)</f>
        <v>0</v>
      </c>
      <c r="AQ125" s="4">
        <f>IFERROR(VLOOKUP($A125,Round40[],5,FALSE), 0)</f>
        <v>0</v>
      </c>
      <c r="AR125" s="4">
        <f>IFERROR(VLOOKUP($A125,Round41[],5,FALSE), 0)</f>
        <v>0</v>
      </c>
      <c r="AS125" s="4">
        <f>IFERROR(VLOOKUP($A125,Round42[],5,FALSE), 0)</f>
        <v>0</v>
      </c>
      <c r="AT125" s="4">
        <f>IFERROR(VLOOKUP($A125,Round43[],5,FALSE), 0)</f>
        <v>0</v>
      </c>
      <c r="AU125" s="4">
        <f>IFERROR(VLOOKUP($A125,Round44[],5,FALSE), 0)</f>
        <v>0</v>
      </c>
      <c r="AV125" s="4">
        <f>IFERROR(VLOOKUP($A125,Round45[],5,FALSE), 0)</f>
        <v>0</v>
      </c>
      <c r="AW125" s="4">
        <f>IFERROR(VLOOKUP($A125,Round46[],5,FALSE), 0)</f>
        <v>0</v>
      </c>
      <c r="AX125" s="4">
        <f>IFERROR(VLOOKUP($A125,Round47[],5,FALSE), 0)</f>
        <v>0</v>
      </c>
      <c r="AY125" s="4">
        <f>IFERROR(VLOOKUP($A125,Round48[],5,FALSE), 0)</f>
        <v>0</v>
      </c>
      <c r="AZ125" s="4">
        <f>IFERROR(VLOOKUP($A125,Round49[],5,FALSE), 0)</f>
        <v>0</v>
      </c>
      <c r="BA125" s="4">
        <f>IFERROR(VLOOKUP($A125,Round50[],5,FALSE), 0)</f>
        <v>0</v>
      </c>
      <c r="BB125" s="4">
        <f>IFERROR(VLOOKUP($A125,Round51[],5,FALSE), 0)</f>
        <v>0</v>
      </c>
      <c r="BC125" s="4">
        <f>IFERROR(VLOOKUP($A125,Round52[],5,FALSE), 0)</f>
        <v>0</v>
      </c>
      <c r="BD125" s="4">
        <f>IFERROR(VLOOKUP($A125,Round53[],5,FALSE), 0)</f>
        <v>0</v>
      </c>
      <c r="BE125" s="4">
        <f>IFERROR(VLOOKUP($A125,Round54[],5,FALSE), 0)</f>
        <v>0</v>
      </c>
      <c r="BF125" s="4">
        <f>IFERROR(VLOOKUP($A125,Round55[],5,FALSE), 0)</f>
        <v>0</v>
      </c>
      <c r="BG125" s="4">
        <f>IFERROR(VLOOKUP($A125,Round56[],5,FALSE), 0)</f>
        <v>0</v>
      </c>
      <c r="BH125" s="4">
        <f>IFERROR(VLOOKUP($A125,Round57[],5,FALSE), 0)</f>
        <v>0</v>
      </c>
      <c r="BI125" s="4">
        <f>IFERROR(VLOOKUP($A125,Round58[],5,FALSE), 0)</f>
        <v>0</v>
      </c>
      <c r="BJ125" s="4">
        <f>IFERROR(VLOOKUP($A125,Round59[],5,FALSE), 0)</f>
        <v>0</v>
      </c>
      <c r="BK125" s="4">
        <f>IFERROR(VLOOKUP($A125,Round60[],5,FALSE), 0)</f>
        <v>0</v>
      </c>
    </row>
    <row r="126" spans="1:63">
      <c r="A126" s="10">
        <v>7752</v>
      </c>
      <c r="B126" s="12" t="s">
        <v>221</v>
      </c>
      <c r="C126" s="11">
        <f xml:space="preserve"> SUM(TotalPoints[[#This Row],[دور 1]:[دور 60]])</f>
        <v>2</v>
      </c>
      <c r="D126" s="13">
        <f>IFERROR(VLOOKUP($A126,Round01[],5,FALSE), 0)</f>
        <v>0</v>
      </c>
      <c r="E126" s="13">
        <f>IFERROR(VLOOKUP($A126,Round02[],5,FALSE), 0)</f>
        <v>0</v>
      </c>
      <c r="F126" s="13">
        <f>IFERROR(VLOOKUP($A126,Round03[],5,FALSE), 0)</f>
        <v>0</v>
      </c>
      <c r="G126" s="13">
        <f>IFERROR(VLOOKUP($A126,Round04[],5,FALSE), 0)</f>
        <v>0</v>
      </c>
      <c r="H126" s="13">
        <f>IFERROR(VLOOKUP($A126,Round05[],5,FALSE), 0)</f>
        <v>0</v>
      </c>
      <c r="I126" s="13">
        <f>IFERROR(VLOOKUP($A126,Round06[],5,FALSE), 0)</f>
        <v>2</v>
      </c>
      <c r="J126" s="13">
        <f>IFERROR(VLOOKUP($A126,Round07[],5,FALSE), 0)</f>
        <v>0</v>
      </c>
      <c r="K126" s="13">
        <f>IFERROR(VLOOKUP($A126,Round08[],5,FALSE), 0)</f>
        <v>0</v>
      </c>
      <c r="L126" s="13">
        <f>IFERROR(VLOOKUP($A126,Round09[],5,FALSE), 0)</f>
        <v>0</v>
      </c>
      <c r="M126" s="13">
        <f>IFERROR(VLOOKUP($A126,Round10[],5,FALSE), 0)</f>
        <v>0</v>
      </c>
      <c r="N126" s="13">
        <f>IFERROR(VLOOKUP($A126,Round11[],5,FALSE), 0)</f>
        <v>0</v>
      </c>
      <c r="O126" s="13">
        <f>IFERROR(VLOOKUP($A126,Round12[],5,FALSE), 0)</f>
        <v>0</v>
      </c>
      <c r="P126" s="13">
        <f>IFERROR(VLOOKUP($A126,Round13[],5,FALSE), 0)</f>
        <v>0</v>
      </c>
      <c r="Q126" s="13">
        <f>IFERROR(VLOOKUP($A126,Round14[],5,FALSE), 0)</f>
        <v>0</v>
      </c>
      <c r="R126" s="13">
        <f>IFERROR(VLOOKUP($A126,Round15[],5,FALSE), 0)</f>
        <v>0</v>
      </c>
      <c r="S126" s="13">
        <f>IFERROR(VLOOKUP($A126,Round16[],5,FALSE), 0)</f>
        <v>0</v>
      </c>
      <c r="T126" s="13">
        <f>IFERROR(VLOOKUP($A126,Round17[],5,FALSE), 0)</f>
        <v>0</v>
      </c>
      <c r="U126" s="13">
        <f>IFERROR(VLOOKUP($A126,Round18[],5,FALSE), 0)</f>
        <v>0</v>
      </c>
      <c r="V126" s="13">
        <f>IFERROR(VLOOKUP($A126,Round19[],5,FALSE), 0)</f>
        <v>0</v>
      </c>
      <c r="W126" s="13">
        <f>IFERROR(VLOOKUP($A126,Round20[],5,FALSE), 0)</f>
        <v>0</v>
      </c>
      <c r="X126" s="13">
        <f>IFERROR(VLOOKUP($A126,Round21[],5,FALSE), 0)</f>
        <v>0</v>
      </c>
      <c r="Y126" s="13">
        <f>IFERROR(VLOOKUP($A126,Round22[],5,FALSE), 0)</f>
        <v>0</v>
      </c>
      <c r="Z126" s="13">
        <f>IFERROR(VLOOKUP($A126,Round23[],5,FALSE), 0)</f>
        <v>0</v>
      </c>
      <c r="AA126" s="13">
        <f>IFERROR(VLOOKUP($A126,Round24[],5,FALSE), 0)</f>
        <v>0</v>
      </c>
      <c r="AB126" s="13">
        <f>IFERROR(VLOOKUP($A126,Round25[],5,FALSE), 0)</f>
        <v>0</v>
      </c>
      <c r="AC126" s="13">
        <f>IFERROR(VLOOKUP($A126,Round26[],5,FALSE), 0)</f>
        <v>0</v>
      </c>
      <c r="AD126" s="13">
        <f>IFERROR(VLOOKUP($A126,Round27[],5,FALSE), 0)</f>
        <v>0</v>
      </c>
      <c r="AE126" s="13">
        <f>IFERROR(VLOOKUP($A126,Round28[],5,FALSE), 0)</f>
        <v>0</v>
      </c>
      <c r="AF126" s="13">
        <f>IFERROR(VLOOKUP($A126,Round29[],5,FALSE), 0)</f>
        <v>0</v>
      </c>
      <c r="AG126" s="13">
        <f>IFERROR(VLOOKUP($A126,Round30[],5,FALSE), 0)</f>
        <v>0</v>
      </c>
      <c r="AH126" s="13">
        <f>IFERROR(VLOOKUP($A126,Round31[],5,FALSE), 0)</f>
        <v>0</v>
      </c>
      <c r="AI126" s="13">
        <f>IFERROR(VLOOKUP($A126,Round32[],5,FALSE), 0)</f>
        <v>0</v>
      </c>
      <c r="AJ126" s="13">
        <f>IFERROR(VLOOKUP($A126,Round33[],5,FALSE), 0)</f>
        <v>0</v>
      </c>
      <c r="AK126" s="13">
        <f>IFERROR(VLOOKUP($A126,Round34[],5,FALSE), 0)</f>
        <v>0</v>
      </c>
      <c r="AL126" s="13">
        <f>IFERROR(VLOOKUP($A126,Round35[],5,FALSE), 0)</f>
        <v>0</v>
      </c>
      <c r="AM126" s="13">
        <f>IFERROR(VLOOKUP($A126,Round36[],5,FALSE), 0)</f>
        <v>0</v>
      </c>
      <c r="AN126" s="13">
        <f>IFERROR(VLOOKUP($A126,Round37[],5,FALSE), 0)</f>
        <v>0</v>
      </c>
      <c r="AO126" s="13">
        <f>IFERROR(VLOOKUP($A126,Round38[],5,FALSE), 0)</f>
        <v>0</v>
      </c>
      <c r="AP126" s="13">
        <f>IFERROR(VLOOKUP($A126,Round39[],5,FALSE), 0)</f>
        <v>0</v>
      </c>
      <c r="AQ126" s="13">
        <f>IFERROR(VLOOKUP($A126,Round40[],5,FALSE), 0)</f>
        <v>0</v>
      </c>
      <c r="AR126" s="13">
        <f>IFERROR(VLOOKUP($A126,Round41[],5,FALSE), 0)</f>
        <v>0</v>
      </c>
      <c r="AS126" s="13">
        <f>IFERROR(VLOOKUP($A126,Round42[],5,FALSE), 0)</f>
        <v>0</v>
      </c>
      <c r="AT126" s="13">
        <f>IFERROR(VLOOKUP($A126,Round43[],5,FALSE), 0)</f>
        <v>0</v>
      </c>
      <c r="AU126" s="13">
        <f>IFERROR(VLOOKUP($A126,Round44[],5,FALSE), 0)</f>
        <v>0</v>
      </c>
      <c r="AV126" s="13">
        <f>IFERROR(VLOOKUP($A126,Round45[],5,FALSE), 0)</f>
        <v>0</v>
      </c>
      <c r="AW126" s="13">
        <f>IFERROR(VLOOKUP($A126,Round46[],5,FALSE), 0)</f>
        <v>0</v>
      </c>
      <c r="AX126" s="13">
        <f>IFERROR(VLOOKUP($A126,Round47[],5,FALSE), 0)</f>
        <v>0</v>
      </c>
      <c r="AY126" s="13">
        <f>IFERROR(VLOOKUP($A126,Round48[],5,FALSE), 0)</f>
        <v>0</v>
      </c>
      <c r="AZ126" s="13">
        <f>IFERROR(VLOOKUP($A126,Round49[],5,FALSE), 0)</f>
        <v>0</v>
      </c>
      <c r="BA126" s="13">
        <f>IFERROR(VLOOKUP($A126,Round50[],5,FALSE), 0)</f>
        <v>0</v>
      </c>
      <c r="BB126" s="13">
        <f>IFERROR(VLOOKUP($A126,Round51[],5,FALSE), 0)</f>
        <v>0</v>
      </c>
      <c r="BC126" s="13">
        <f>IFERROR(VLOOKUP($A126,Round52[],5,FALSE), 0)</f>
        <v>0</v>
      </c>
      <c r="BD126" s="13">
        <f>IFERROR(VLOOKUP($A126,Round53[],5,FALSE), 0)</f>
        <v>0</v>
      </c>
      <c r="BE126" s="13">
        <f>IFERROR(VLOOKUP($A126,Round54[],5,FALSE), 0)</f>
        <v>0</v>
      </c>
      <c r="BF126" s="13">
        <f>IFERROR(VLOOKUP($A126,Round55[],5,FALSE), 0)</f>
        <v>0</v>
      </c>
      <c r="BG126" s="13">
        <f>IFERROR(VLOOKUP($A126,Round56[],5,FALSE), 0)</f>
        <v>0</v>
      </c>
      <c r="BH126" s="13">
        <f>IFERROR(VLOOKUP($A126,Round57[],5,FALSE), 0)</f>
        <v>0</v>
      </c>
      <c r="BI126" s="13">
        <f>IFERROR(VLOOKUP($A126,Round58[],5,FALSE), 0)</f>
        <v>0</v>
      </c>
      <c r="BJ126" s="13">
        <f>IFERROR(VLOOKUP($A126,Round59[],5,FALSE), 0)</f>
        <v>0</v>
      </c>
      <c r="BK126" s="13">
        <f>IFERROR(VLOOKUP($A126,Round60[],5,FALSE), 0)</f>
        <v>0</v>
      </c>
    </row>
    <row r="127" spans="1:63" ht="22.5">
      <c r="A127" s="1">
        <v>6333</v>
      </c>
      <c r="B127" s="5" t="s">
        <v>164</v>
      </c>
      <c r="C127" s="7">
        <f xml:space="preserve"> SUM(TotalPoints[[#This Row],[دور 1]:[دور 60]])</f>
        <v>2</v>
      </c>
      <c r="D127" s="4">
        <f>IFERROR(VLOOKUP($A127,Round01[],5,FALSE), 0)</f>
        <v>0</v>
      </c>
      <c r="E127" s="4">
        <f>IFERROR(VLOOKUP($A127,Round02[],5,FALSE), 0)</f>
        <v>0</v>
      </c>
      <c r="F127" s="4">
        <f>IFERROR(VLOOKUP($A127,Round03[],5,FALSE), 0)</f>
        <v>0</v>
      </c>
      <c r="G127" s="4">
        <f>IFERROR(VLOOKUP($A127,Round04[],5,FALSE), 0)</f>
        <v>0</v>
      </c>
      <c r="H127" s="4">
        <f>IFERROR(VLOOKUP($A127,Round05[],5,FALSE), 0)</f>
        <v>0</v>
      </c>
      <c r="I127" s="4">
        <f>IFERROR(VLOOKUP($A127,Round06[],5,FALSE), 0)</f>
        <v>2</v>
      </c>
      <c r="J127" s="4">
        <f>IFERROR(VLOOKUP($A127,Round07[],5,FALSE), 0)</f>
        <v>0</v>
      </c>
      <c r="K127" s="4">
        <f>IFERROR(VLOOKUP($A127,Round08[],5,FALSE), 0)</f>
        <v>0</v>
      </c>
      <c r="L127" s="4">
        <f>IFERROR(VLOOKUP($A127,Round09[],5,FALSE), 0)</f>
        <v>0</v>
      </c>
      <c r="M127" s="4">
        <f>IFERROR(VLOOKUP($A127,Round10[],5,FALSE), 0)</f>
        <v>0</v>
      </c>
      <c r="N127" s="4">
        <f>IFERROR(VLOOKUP($A127,Round11[],5,FALSE), 0)</f>
        <v>0</v>
      </c>
      <c r="O127" s="4">
        <f>IFERROR(VLOOKUP($A127,Round12[],5,FALSE), 0)</f>
        <v>0</v>
      </c>
      <c r="P127" s="4">
        <f>IFERROR(VLOOKUP($A127,Round13[],5,FALSE), 0)</f>
        <v>0</v>
      </c>
      <c r="Q127" s="4">
        <f>IFERROR(VLOOKUP($A127,Round14[],5,FALSE), 0)</f>
        <v>0</v>
      </c>
      <c r="R127" s="4">
        <f>IFERROR(VLOOKUP($A127,Round15[],5,FALSE), 0)</f>
        <v>0</v>
      </c>
      <c r="S127" s="4">
        <f>IFERROR(VLOOKUP($A127,Round16[],5,FALSE), 0)</f>
        <v>0</v>
      </c>
      <c r="T127" s="4">
        <f>IFERROR(VLOOKUP($A127,Round17[],5,FALSE), 0)</f>
        <v>0</v>
      </c>
      <c r="U127" s="4">
        <f>IFERROR(VLOOKUP($A127,Round18[],5,FALSE), 0)</f>
        <v>0</v>
      </c>
      <c r="V127" s="4">
        <f>IFERROR(VLOOKUP($A127,Round19[],5,FALSE), 0)</f>
        <v>0</v>
      </c>
      <c r="W127" s="4">
        <f>IFERROR(VLOOKUP($A127,Round20[],5,FALSE), 0)</f>
        <v>0</v>
      </c>
      <c r="X127" s="4">
        <f>IFERROR(VLOOKUP($A127,Round21[],5,FALSE), 0)</f>
        <v>0</v>
      </c>
      <c r="Y127" s="4">
        <f>IFERROR(VLOOKUP($A127,Round22[],5,FALSE), 0)</f>
        <v>0</v>
      </c>
      <c r="Z127" s="4">
        <f>IFERROR(VLOOKUP($A127,Round23[],5,FALSE), 0)</f>
        <v>0</v>
      </c>
      <c r="AA127" s="4">
        <f>IFERROR(VLOOKUP($A127,Round24[],5,FALSE), 0)</f>
        <v>0</v>
      </c>
      <c r="AB127" s="4">
        <f>IFERROR(VLOOKUP($A127,Round25[],5,FALSE), 0)</f>
        <v>0</v>
      </c>
      <c r="AC127" s="4">
        <f>IFERROR(VLOOKUP($A127,Round26[],5,FALSE), 0)</f>
        <v>0</v>
      </c>
      <c r="AD127" s="4">
        <f>IFERROR(VLOOKUP($A127,Round27[],5,FALSE), 0)</f>
        <v>0</v>
      </c>
      <c r="AE127" s="4">
        <f>IFERROR(VLOOKUP($A127,Round28[],5,FALSE), 0)</f>
        <v>0</v>
      </c>
      <c r="AF127" s="4">
        <f>IFERROR(VLOOKUP($A127,Round29[],5,FALSE), 0)</f>
        <v>0</v>
      </c>
      <c r="AG127" s="4">
        <f>IFERROR(VLOOKUP($A127,Round30[],5,FALSE), 0)</f>
        <v>0</v>
      </c>
      <c r="AH127" s="4">
        <f>IFERROR(VLOOKUP($A127,Round31[],5,FALSE), 0)</f>
        <v>0</v>
      </c>
      <c r="AI127" s="4">
        <f>IFERROR(VLOOKUP($A127,Round32[],5,FALSE), 0)</f>
        <v>0</v>
      </c>
      <c r="AJ127" s="4">
        <f>IFERROR(VLOOKUP($A127,Round33[],5,FALSE), 0)</f>
        <v>0</v>
      </c>
      <c r="AK127" s="4">
        <f>IFERROR(VLOOKUP($A127,Round34[],5,FALSE), 0)</f>
        <v>0</v>
      </c>
      <c r="AL127" s="4">
        <f>IFERROR(VLOOKUP($A127,Round35[],5,FALSE), 0)</f>
        <v>0</v>
      </c>
      <c r="AM127" s="4">
        <f>IFERROR(VLOOKUP($A127,Round36[],5,FALSE), 0)</f>
        <v>0</v>
      </c>
      <c r="AN127" s="4">
        <f>IFERROR(VLOOKUP($A127,Round37[],5,FALSE), 0)</f>
        <v>0</v>
      </c>
      <c r="AO127" s="4">
        <f>IFERROR(VLOOKUP($A127,Round38[],5,FALSE), 0)</f>
        <v>0</v>
      </c>
      <c r="AP127" s="4">
        <f>IFERROR(VLOOKUP($A127,Round39[],5,FALSE), 0)</f>
        <v>0</v>
      </c>
      <c r="AQ127" s="4">
        <f>IFERROR(VLOOKUP($A127,Round40[],5,FALSE), 0)</f>
        <v>0</v>
      </c>
      <c r="AR127" s="4">
        <f>IFERROR(VLOOKUP($A127,Round41[],5,FALSE), 0)</f>
        <v>0</v>
      </c>
      <c r="AS127" s="4">
        <f>IFERROR(VLOOKUP($A127,Round42[],5,FALSE), 0)</f>
        <v>0</v>
      </c>
      <c r="AT127" s="4">
        <f>IFERROR(VLOOKUP($A127,Round43[],5,FALSE), 0)</f>
        <v>0</v>
      </c>
      <c r="AU127" s="4">
        <f>IFERROR(VLOOKUP($A127,Round44[],5,FALSE), 0)</f>
        <v>0</v>
      </c>
      <c r="AV127" s="4">
        <f>IFERROR(VLOOKUP($A127,Round45[],5,FALSE), 0)</f>
        <v>0</v>
      </c>
      <c r="AW127" s="4">
        <f>IFERROR(VLOOKUP($A127,Round46[],5,FALSE), 0)</f>
        <v>0</v>
      </c>
      <c r="AX127" s="4">
        <f>IFERROR(VLOOKUP($A127,Round47[],5,FALSE), 0)</f>
        <v>0</v>
      </c>
      <c r="AY127" s="4">
        <f>IFERROR(VLOOKUP($A127,Round48[],5,FALSE), 0)</f>
        <v>0</v>
      </c>
      <c r="AZ127" s="4">
        <f>IFERROR(VLOOKUP($A127,Round49[],5,FALSE), 0)</f>
        <v>0</v>
      </c>
      <c r="BA127" s="4">
        <f>IFERROR(VLOOKUP($A127,Round50[],5,FALSE), 0)</f>
        <v>0</v>
      </c>
      <c r="BB127" s="4">
        <f>IFERROR(VLOOKUP($A127,Round51[],5,FALSE), 0)</f>
        <v>0</v>
      </c>
      <c r="BC127" s="4">
        <f>IFERROR(VLOOKUP($A127,Round52[],5,FALSE), 0)</f>
        <v>0</v>
      </c>
      <c r="BD127" s="4">
        <f>IFERROR(VLOOKUP($A127,Round53[],5,FALSE), 0)</f>
        <v>0</v>
      </c>
      <c r="BE127" s="4">
        <f>IFERROR(VLOOKUP($A127,Round54[],5,FALSE), 0)</f>
        <v>0</v>
      </c>
      <c r="BF127" s="4">
        <f>IFERROR(VLOOKUP($A127,Round55[],5,FALSE), 0)</f>
        <v>0</v>
      </c>
      <c r="BG127" s="4">
        <f>IFERROR(VLOOKUP($A127,Round56[],5,FALSE), 0)</f>
        <v>0</v>
      </c>
      <c r="BH127" s="4">
        <f>IFERROR(VLOOKUP($A127,Round57[],5,FALSE), 0)</f>
        <v>0</v>
      </c>
      <c r="BI127" s="4">
        <f>IFERROR(VLOOKUP($A127,Round58[],5,FALSE), 0)</f>
        <v>0</v>
      </c>
      <c r="BJ127" s="4">
        <f>IFERROR(VLOOKUP($A127,Round59[],5,FALSE), 0)</f>
        <v>0</v>
      </c>
      <c r="BK127" s="4">
        <f>IFERROR(VLOOKUP($A127,Round60[],5,FALSE), 0)</f>
        <v>0</v>
      </c>
    </row>
    <row r="128" spans="1:63" ht="22.5">
      <c r="A128" s="1">
        <v>5603</v>
      </c>
      <c r="B128" s="5" t="s">
        <v>143</v>
      </c>
      <c r="C128" s="7">
        <f xml:space="preserve"> SUM(TotalPoints[[#This Row],[دور 1]:[دور 60]])</f>
        <v>2</v>
      </c>
      <c r="D128" s="4">
        <f>IFERROR(VLOOKUP($A128,Round01[],5,FALSE), 0)</f>
        <v>2</v>
      </c>
      <c r="E128" s="4">
        <f>IFERROR(VLOOKUP($A128,Round02[],5,FALSE), 0)</f>
        <v>0</v>
      </c>
      <c r="F128" s="4">
        <f>IFERROR(VLOOKUP($A128,Round03[],5,FALSE), 0)</f>
        <v>0</v>
      </c>
      <c r="G128" s="4">
        <f>IFERROR(VLOOKUP($A128,Round04[],5,FALSE), 0)</f>
        <v>0</v>
      </c>
      <c r="H128" s="4">
        <f>IFERROR(VLOOKUP($A128,Round05[],5,FALSE), 0)</f>
        <v>0</v>
      </c>
      <c r="I128" s="4">
        <f>IFERROR(VLOOKUP($A128,Round06[],5,FALSE), 0)</f>
        <v>0</v>
      </c>
      <c r="J128" s="4">
        <f>IFERROR(VLOOKUP($A128,Round07[],5,FALSE), 0)</f>
        <v>0</v>
      </c>
      <c r="K128" s="4">
        <f>IFERROR(VLOOKUP($A128,Round08[],5,FALSE), 0)</f>
        <v>0</v>
      </c>
      <c r="L128" s="4">
        <f>IFERROR(VLOOKUP($A128,Round09[],5,FALSE), 0)</f>
        <v>0</v>
      </c>
      <c r="M128" s="4">
        <f>IFERROR(VLOOKUP($A128,Round10[],5,FALSE), 0)</f>
        <v>0</v>
      </c>
      <c r="N128" s="4">
        <f>IFERROR(VLOOKUP($A128,Round11[],5,FALSE), 0)</f>
        <v>0</v>
      </c>
      <c r="O128" s="4">
        <f>IFERROR(VLOOKUP($A128,Round12[],5,FALSE), 0)</f>
        <v>0</v>
      </c>
      <c r="P128" s="4">
        <f>IFERROR(VLOOKUP($A128,Round13[],5,FALSE), 0)</f>
        <v>0</v>
      </c>
      <c r="Q128" s="4">
        <f>IFERROR(VLOOKUP($A128,Round14[],5,FALSE), 0)</f>
        <v>0</v>
      </c>
      <c r="R128" s="4">
        <f>IFERROR(VLOOKUP($A128,Round15[],5,FALSE), 0)</f>
        <v>0</v>
      </c>
      <c r="S128" s="4">
        <f>IFERROR(VLOOKUP($A128,Round16[],5,FALSE), 0)</f>
        <v>0</v>
      </c>
      <c r="T128" s="4">
        <f>IFERROR(VLOOKUP($A128,Round17[],5,FALSE), 0)</f>
        <v>0</v>
      </c>
      <c r="U128" s="4">
        <f>IFERROR(VLOOKUP($A128,Round18[],5,FALSE), 0)</f>
        <v>0</v>
      </c>
      <c r="V128" s="4">
        <f>IFERROR(VLOOKUP($A128,Round19[],5,FALSE), 0)</f>
        <v>0</v>
      </c>
      <c r="W128" s="4">
        <f>IFERROR(VLOOKUP($A128,Round20[],5,FALSE), 0)</f>
        <v>0</v>
      </c>
      <c r="X128" s="4">
        <f>IFERROR(VLOOKUP($A128,Round21[],5,FALSE), 0)</f>
        <v>0</v>
      </c>
      <c r="Y128" s="4">
        <f>IFERROR(VLOOKUP($A128,Round22[],5,FALSE), 0)</f>
        <v>0</v>
      </c>
      <c r="Z128" s="4">
        <f>IFERROR(VLOOKUP($A128,Round23[],5,FALSE), 0)</f>
        <v>0</v>
      </c>
      <c r="AA128" s="4">
        <f>IFERROR(VLOOKUP($A128,Round24[],5,FALSE), 0)</f>
        <v>0</v>
      </c>
      <c r="AB128" s="4">
        <f>IFERROR(VLOOKUP($A128,Round25[],5,FALSE), 0)</f>
        <v>0</v>
      </c>
      <c r="AC128" s="4">
        <f>IFERROR(VLOOKUP($A128,Round26[],5,FALSE), 0)</f>
        <v>0</v>
      </c>
      <c r="AD128" s="4">
        <f>IFERROR(VLOOKUP($A128,Round27[],5,FALSE), 0)</f>
        <v>0</v>
      </c>
      <c r="AE128" s="4">
        <f>IFERROR(VLOOKUP($A128,Round28[],5,FALSE), 0)</f>
        <v>0</v>
      </c>
      <c r="AF128" s="4">
        <f>IFERROR(VLOOKUP($A128,Round29[],5,FALSE), 0)</f>
        <v>0</v>
      </c>
      <c r="AG128" s="4">
        <f>IFERROR(VLOOKUP($A128,Round30[],5,FALSE), 0)</f>
        <v>0</v>
      </c>
      <c r="AH128" s="4">
        <f>IFERROR(VLOOKUP($A128,Round31[],5,FALSE), 0)</f>
        <v>0</v>
      </c>
      <c r="AI128" s="4">
        <f>IFERROR(VLOOKUP($A128,Round32[],5,FALSE), 0)</f>
        <v>0</v>
      </c>
      <c r="AJ128" s="4">
        <f>IFERROR(VLOOKUP($A128,Round33[],5,FALSE), 0)</f>
        <v>0</v>
      </c>
      <c r="AK128" s="4">
        <f>IFERROR(VLOOKUP($A128,Round34[],5,FALSE), 0)</f>
        <v>0</v>
      </c>
      <c r="AL128" s="4">
        <f>IFERROR(VLOOKUP($A128,Round35[],5,FALSE), 0)</f>
        <v>0</v>
      </c>
      <c r="AM128" s="4">
        <f>IFERROR(VLOOKUP($A128,Round36[],5,FALSE), 0)</f>
        <v>0</v>
      </c>
      <c r="AN128" s="4">
        <f>IFERROR(VLOOKUP($A128,Round37[],5,FALSE), 0)</f>
        <v>0</v>
      </c>
      <c r="AO128" s="4">
        <f>IFERROR(VLOOKUP($A128,Round38[],5,FALSE), 0)</f>
        <v>0</v>
      </c>
      <c r="AP128" s="4">
        <f>IFERROR(VLOOKUP($A128,Round39[],5,FALSE), 0)</f>
        <v>0</v>
      </c>
      <c r="AQ128" s="4">
        <f>IFERROR(VLOOKUP($A128,Round40[],5,FALSE), 0)</f>
        <v>0</v>
      </c>
      <c r="AR128" s="4">
        <f>IFERROR(VLOOKUP($A128,Round41[],5,FALSE), 0)</f>
        <v>0</v>
      </c>
      <c r="AS128" s="4">
        <f>IFERROR(VLOOKUP($A128,Round42[],5,FALSE), 0)</f>
        <v>0</v>
      </c>
      <c r="AT128" s="4">
        <f>IFERROR(VLOOKUP($A128,Round43[],5,FALSE), 0)</f>
        <v>0</v>
      </c>
      <c r="AU128" s="4">
        <f>IFERROR(VLOOKUP($A128,Round44[],5,FALSE), 0)</f>
        <v>0</v>
      </c>
      <c r="AV128" s="4">
        <f>IFERROR(VLOOKUP($A128,Round45[],5,FALSE), 0)</f>
        <v>0</v>
      </c>
      <c r="AW128" s="4">
        <f>IFERROR(VLOOKUP($A128,Round46[],5,FALSE), 0)</f>
        <v>0</v>
      </c>
      <c r="AX128" s="4">
        <f>IFERROR(VLOOKUP($A128,Round47[],5,FALSE), 0)</f>
        <v>0</v>
      </c>
      <c r="AY128" s="4">
        <f>IFERROR(VLOOKUP($A128,Round48[],5,FALSE), 0)</f>
        <v>0</v>
      </c>
      <c r="AZ128" s="4">
        <f>IFERROR(VLOOKUP($A128,Round49[],5,FALSE), 0)</f>
        <v>0</v>
      </c>
      <c r="BA128" s="4">
        <f>IFERROR(VLOOKUP($A128,Round50[],5,FALSE), 0)</f>
        <v>0</v>
      </c>
      <c r="BB128" s="4">
        <f>IFERROR(VLOOKUP($A128,Round51[],5,FALSE), 0)</f>
        <v>0</v>
      </c>
      <c r="BC128" s="4">
        <f>IFERROR(VLOOKUP($A128,Round52[],5,FALSE), 0)</f>
        <v>0</v>
      </c>
      <c r="BD128" s="4">
        <f>IFERROR(VLOOKUP($A128,Round53[],5,FALSE), 0)</f>
        <v>0</v>
      </c>
      <c r="BE128" s="4">
        <f>IFERROR(VLOOKUP($A128,Round54[],5,FALSE), 0)</f>
        <v>0</v>
      </c>
      <c r="BF128" s="4">
        <f>IFERROR(VLOOKUP($A128,Round55[],5,FALSE), 0)</f>
        <v>0</v>
      </c>
      <c r="BG128" s="4">
        <f>IFERROR(VLOOKUP($A128,Round56[],5,FALSE), 0)</f>
        <v>0</v>
      </c>
      <c r="BH128" s="4">
        <f>IFERROR(VLOOKUP($A128,Round57[],5,FALSE), 0)</f>
        <v>0</v>
      </c>
      <c r="BI128" s="4">
        <f>IFERROR(VLOOKUP($A128,Round58[],5,FALSE), 0)</f>
        <v>0</v>
      </c>
      <c r="BJ128" s="4">
        <f>IFERROR(VLOOKUP($A128,Round59[],5,FALSE), 0)</f>
        <v>0</v>
      </c>
      <c r="BK128" s="4">
        <f>IFERROR(VLOOKUP($A128,Round60[],5,FALSE), 0)</f>
        <v>0</v>
      </c>
    </row>
    <row r="129" spans="1:63">
      <c r="A129" s="10">
        <v>29690</v>
      </c>
      <c r="B129" s="12" t="s">
        <v>230</v>
      </c>
      <c r="C129" s="11">
        <f xml:space="preserve"> SUM(TotalPoints[[#This Row],[دور 1]:[دور 60]])</f>
        <v>1</v>
      </c>
      <c r="D129" s="13">
        <f>IFERROR(VLOOKUP($A129,Round01[],5,FALSE), 0)</f>
        <v>0</v>
      </c>
      <c r="E129" s="13">
        <f>IFERROR(VLOOKUP($A129,Round02[],5,FALSE), 0)</f>
        <v>0</v>
      </c>
      <c r="F129" s="13">
        <f>IFERROR(VLOOKUP($A129,Round03[],5,FALSE), 0)</f>
        <v>0</v>
      </c>
      <c r="G129" s="13">
        <f>IFERROR(VLOOKUP($A129,Round04[],5,FALSE), 0)</f>
        <v>0</v>
      </c>
      <c r="H129" s="13">
        <f>IFERROR(VLOOKUP($A129,Round05[],5,FALSE), 0)</f>
        <v>0</v>
      </c>
      <c r="I129" s="13">
        <f>IFERROR(VLOOKUP($A129,Round06[],5,FALSE), 0)</f>
        <v>0</v>
      </c>
      <c r="J129" s="13">
        <f>IFERROR(VLOOKUP($A129,Round07[],5,FALSE), 0)</f>
        <v>0</v>
      </c>
      <c r="K129" s="13">
        <f>IFERROR(VLOOKUP($A129,Round08[],5,FALSE), 0)</f>
        <v>1</v>
      </c>
      <c r="L129" s="13">
        <f>IFERROR(VLOOKUP($A129,Round09[],5,FALSE), 0)</f>
        <v>0</v>
      </c>
      <c r="M129" s="13">
        <f>IFERROR(VLOOKUP($A129,Round10[],5,FALSE), 0)</f>
        <v>0</v>
      </c>
      <c r="N129" s="13">
        <f>IFERROR(VLOOKUP($A129,Round11[],5,FALSE), 0)</f>
        <v>0</v>
      </c>
      <c r="O129" s="13">
        <f>IFERROR(VLOOKUP($A129,Round12[],5,FALSE), 0)</f>
        <v>0</v>
      </c>
      <c r="P129" s="13">
        <f>IFERROR(VLOOKUP($A129,Round13[],5,FALSE), 0)</f>
        <v>0</v>
      </c>
      <c r="Q129" s="13">
        <f>IFERROR(VLOOKUP($A129,Round14[],5,FALSE), 0)</f>
        <v>0</v>
      </c>
      <c r="R129" s="13">
        <f>IFERROR(VLOOKUP($A129,Round15[],5,FALSE), 0)</f>
        <v>0</v>
      </c>
      <c r="S129" s="13">
        <f>IFERROR(VLOOKUP($A129,Round16[],5,FALSE), 0)</f>
        <v>0</v>
      </c>
      <c r="T129" s="13">
        <f>IFERROR(VLOOKUP($A129,Round17[],5,FALSE), 0)</f>
        <v>0</v>
      </c>
      <c r="U129" s="13">
        <f>IFERROR(VLOOKUP($A129,Round18[],5,FALSE), 0)</f>
        <v>0</v>
      </c>
      <c r="V129" s="13">
        <f>IFERROR(VLOOKUP($A129,Round19[],5,FALSE), 0)</f>
        <v>0</v>
      </c>
      <c r="W129" s="13">
        <f>IFERROR(VLOOKUP($A129,Round20[],5,FALSE), 0)</f>
        <v>0</v>
      </c>
      <c r="X129" s="13">
        <f>IFERROR(VLOOKUP($A129,Round21[],5,FALSE), 0)</f>
        <v>0</v>
      </c>
      <c r="Y129" s="13">
        <f>IFERROR(VLOOKUP($A129,Round22[],5,FALSE), 0)</f>
        <v>0</v>
      </c>
      <c r="Z129" s="13">
        <f>IFERROR(VLOOKUP($A129,Round23[],5,FALSE), 0)</f>
        <v>0</v>
      </c>
      <c r="AA129" s="13">
        <f>IFERROR(VLOOKUP($A129,Round24[],5,FALSE), 0)</f>
        <v>0</v>
      </c>
      <c r="AB129" s="13">
        <f>IFERROR(VLOOKUP($A129,Round25[],5,FALSE), 0)</f>
        <v>0</v>
      </c>
      <c r="AC129" s="13">
        <f>IFERROR(VLOOKUP($A129,Round26[],5,FALSE), 0)</f>
        <v>0</v>
      </c>
      <c r="AD129" s="13">
        <f>IFERROR(VLOOKUP($A129,Round27[],5,FALSE), 0)</f>
        <v>0</v>
      </c>
      <c r="AE129" s="13">
        <f>IFERROR(VLOOKUP($A129,Round28[],5,FALSE), 0)</f>
        <v>0</v>
      </c>
      <c r="AF129" s="13">
        <f>IFERROR(VLOOKUP($A129,Round29[],5,FALSE), 0)</f>
        <v>0</v>
      </c>
      <c r="AG129" s="13">
        <f>IFERROR(VLOOKUP($A129,Round30[],5,FALSE), 0)</f>
        <v>0</v>
      </c>
      <c r="AH129" s="13">
        <f>IFERROR(VLOOKUP($A129,Round31[],5,FALSE), 0)</f>
        <v>0</v>
      </c>
      <c r="AI129" s="13">
        <f>IFERROR(VLOOKUP($A129,Round32[],5,FALSE), 0)</f>
        <v>0</v>
      </c>
      <c r="AJ129" s="13">
        <f>IFERROR(VLOOKUP($A129,Round33[],5,FALSE), 0)</f>
        <v>0</v>
      </c>
      <c r="AK129" s="13">
        <f>IFERROR(VLOOKUP($A129,Round34[],5,FALSE), 0)</f>
        <v>0</v>
      </c>
      <c r="AL129" s="13">
        <f>IFERROR(VLOOKUP($A129,Round35[],5,FALSE), 0)</f>
        <v>0</v>
      </c>
      <c r="AM129" s="13">
        <f>IFERROR(VLOOKUP($A129,Round36[],5,FALSE), 0)</f>
        <v>0</v>
      </c>
      <c r="AN129" s="13">
        <f>IFERROR(VLOOKUP($A129,Round37[],5,FALSE), 0)</f>
        <v>0</v>
      </c>
      <c r="AO129" s="13">
        <f>IFERROR(VLOOKUP($A129,Round38[],5,FALSE), 0)</f>
        <v>0</v>
      </c>
      <c r="AP129" s="13">
        <f>IFERROR(VLOOKUP($A129,Round39[],5,FALSE), 0)</f>
        <v>0</v>
      </c>
      <c r="AQ129" s="13">
        <f>IFERROR(VLOOKUP($A129,Round40[],5,FALSE), 0)</f>
        <v>0</v>
      </c>
      <c r="AR129" s="13">
        <f>IFERROR(VLOOKUP($A129,Round41[],5,FALSE), 0)</f>
        <v>0</v>
      </c>
      <c r="AS129" s="13">
        <f>IFERROR(VLOOKUP($A129,Round42[],5,FALSE), 0)</f>
        <v>0</v>
      </c>
      <c r="AT129" s="13">
        <f>IFERROR(VLOOKUP($A129,Round43[],5,FALSE), 0)</f>
        <v>0</v>
      </c>
      <c r="AU129" s="13">
        <f>IFERROR(VLOOKUP($A129,Round44[],5,FALSE), 0)</f>
        <v>0</v>
      </c>
      <c r="AV129" s="13">
        <f>IFERROR(VLOOKUP($A129,Round45[],5,FALSE), 0)</f>
        <v>0</v>
      </c>
      <c r="AW129" s="13">
        <f>IFERROR(VLOOKUP($A129,Round46[],5,FALSE), 0)</f>
        <v>0</v>
      </c>
      <c r="AX129" s="13">
        <f>IFERROR(VLOOKUP($A129,Round47[],5,FALSE), 0)</f>
        <v>0</v>
      </c>
      <c r="AY129" s="13">
        <f>IFERROR(VLOOKUP($A129,Round48[],5,FALSE), 0)</f>
        <v>0</v>
      </c>
      <c r="AZ129" s="13">
        <f>IFERROR(VLOOKUP($A129,Round49[],5,FALSE), 0)</f>
        <v>0</v>
      </c>
      <c r="BA129" s="13">
        <f>IFERROR(VLOOKUP($A129,Round50[],5,FALSE), 0)</f>
        <v>0</v>
      </c>
      <c r="BB129" s="13">
        <f>IFERROR(VLOOKUP($A129,Round51[],5,FALSE), 0)</f>
        <v>0</v>
      </c>
      <c r="BC129" s="13">
        <f>IFERROR(VLOOKUP($A129,Round52[],5,FALSE), 0)</f>
        <v>0</v>
      </c>
      <c r="BD129" s="13">
        <f>IFERROR(VLOOKUP($A129,Round53[],5,FALSE), 0)</f>
        <v>0</v>
      </c>
      <c r="BE129" s="13">
        <f>IFERROR(VLOOKUP($A129,Round54[],5,FALSE), 0)</f>
        <v>0</v>
      </c>
      <c r="BF129" s="13">
        <f>IFERROR(VLOOKUP($A129,Round55[],5,FALSE), 0)</f>
        <v>0</v>
      </c>
      <c r="BG129" s="13">
        <f>IFERROR(VLOOKUP($A129,Round56[],5,FALSE), 0)</f>
        <v>0</v>
      </c>
      <c r="BH129" s="13">
        <f>IFERROR(VLOOKUP($A129,Round57[],5,FALSE), 0)</f>
        <v>0</v>
      </c>
      <c r="BI129" s="13">
        <f>IFERROR(VLOOKUP($A129,Round58[],5,FALSE), 0)</f>
        <v>0</v>
      </c>
      <c r="BJ129" s="13">
        <f>IFERROR(VLOOKUP($A129,Round59[],5,FALSE), 0)</f>
        <v>0</v>
      </c>
      <c r="BK129" s="13">
        <f>IFERROR(VLOOKUP($A129,Round60[],5,FALSE), 0)</f>
        <v>0</v>
      </c>
    </row>
    <row r="130" spans="1:63">
      <c r="A130" s="10">
        <v>9242</v>
      </c>
      <c r="B130" s="12" t="s">
        <v>236</v>
      </c>
      <c r="C130" s="11">
        <f xml:space="preserve"> SUM(TotalPoints[[#This Row],[دور 1]:[دور 60]])</f>
        <v>1</v>
      </c>
      <c r="D130" s="13">
        <f>IFERROR(VLOOKUP($A130,Round01[],5,FALSE), 0)</f>
        <v>0</v>
      </c>
      <c r="E130" s="13">
        <f>IFERROR(VLOOKUP($A130,Round02[],5,FALSE), 0)</f>
        <v>0</v>
      </c>
      <c r="F130" s="13">
        <f>IFERROR(VLOOKUP($A130,Round03[],5,FALSE), 0)</f>
        <v>0</v>
      </c>
      <c r="G130" s="13">
        <f>IFERROR(VLOOKUP($A130,Round04[],5,FALSE), 0)</f>
        <v>0</v>
      </c>
      <c r="H130" s="13">
        <f>IFERROR(VLOOKUP($A130,Round05[],5,FALSE), 0)</f>
        <v>0</v>
      </c>
      <c r="I130" s="13">
        <f>IFERROR(VLOOKUP($A130,Round06[],5,FALSE), 0)</f>
        <v>0</v>
      </c>
      <c r="J130" s="13">
        <f>IFERROR(VLOOKUP($A130,Round07[],5,FALSE), 0)</f>
        <v>0</v>
      </c>
      <c r="K130" s="13">
        <f>IFERROR(VLOOKUP($A130,Round08[],5,FALSE), 0)</f>
        <v>1</v>
      </c>
      <c r="L130" s="13">
        <f>IFERROR(VLOOKUP($A130,Round09[],5,FALSE), 0)</f>
        <v>0</v>
      </c>
      <c r="M130" s="13">
        <f>IFERROR(VLOOKUP($A130,Round10[],5,FALSE), 0)</f>
        <v>0</v>
      </c>
      <c r="N130" s="13">
        <f>IFERROR(VLOOKUP($A130,Round11[],5,FALSE), 0)</f>
        <v>0</v>
      </c>
      <c r="O130" s="13">
        <f>IFERROR(VLOOKUP($A130,Round12[],5,FALSE), 0)</f>
        <v>0</v>
      </c>
      <c r="P130" s="13">
        <f>IFERROR(VLOOKUP($A130,Round13[],5,FALSE), 0)</f>
        <v>0</v>
      </c>
      <c r="Q130" s="13">
        <f>IFERROR(VLOOKUP($A130,Round14[],5,FALSE), 0)</f>
        <v>0</v>
      </c>
      <c r="R130" s="13">
        <f>IFERROR(VLOOKUP($A130,Round15[],5,FALSE), 0)</f>
        <v>0</v>
      </c>
      <c r="S130" s="13">
        <f>IFERROR(VLOOKUP($A130,Round16[],5,FALSE), 0)</f>
        <v>0</v>
      </c>
      <c r="T130" s="13">
        <f>IFERROR(VLOOKUP($A130,Round17[],5,FALSE), 0)</f>
        <v>0</v>
      </c>
      <c r="U130" s="13">
        <f>IFERROR(VLOOKUP($A130,Round18[],5,FALSE), 0)</f>
        <v>0</v>
      </c>
      <c r="V130" s="13">
        <f>IFERROR(VLOOKUP($A130,Round19[],5,FALSE), 0)</f>
        <v>0</v>
      </c>
      <c r="W130" s="13">
        <f>IFERROR(VLOOKUP($A130,Round20[],5,FALSE), 0)</f>
        <v>0</v>
      </c>
      <c r="X130" s="13">
        <f>IFERROR(VLOOKUP($A130,Round21[],5,FALSE), 0)</f>
        <v>0</v>
      </c>
      <c r="Y130" s="13">
        <f>IFERROR(VLOOKUP($A130,Round22[],5,FALSE), 0)</f>
        <v>0</v>
      </c>
      <c r="Z130" s="13">
        <f>IFERROR(VLOOKUP($A130,Round23[],5,FALSE), 0)</f>
        <v>0</v>
      </c>
      <c r="AA130" s="13">
        <f>IFERROR(VLOOKUP($A130,Round24[],5,FALSE), 0)</f>
        <v>0</v>
      </c>
      <c r="AB130" s="13">
        <f>IFERROR(VLOOKUP($A130,Round25[],5,FALSE), 0)</f>
        <v>0</v>
      </c>
      <c r="AC130" s="13">
        <f>IFERROR(VLOOKUP($A130,Round26[],5,FALSE), 0)</f>
        <v>0</v>
      </c>
      <c r="AD130" s="13">
        <f>IFERROR(VLOOKUP($A130,Round27[],5,FALSE), 0)</f>
        <v>0</v>
      </c>
      <c r="AE130" s="13">
        <f>IFERROR(VLOOKUP($A130,Round28[],5,FALSE), 0)</f>
        <v>0</v>
      </c>
      <c r="AF130" s="13">
        <f>IFERROR(VLOOKUP($A130,Round29[],5,FALSE), 0)</f>
        <v>0</v>
      </c>
      <c r="AG130" s="13">
        <f>IFERROR(VLOOKUP($A130,Round30[],5,FALSE), 0)</f>
        <v>0</v>
      </c>
      <c r="AH130" s="13">
        <f>IFERROR(VLOOKUP($A130,Round31[],5,FALSE), 0)</f>
        <v>0</v>
      </c>
      <c r="AI130" s="13">
        <f>IFERROR(VLOOKUP($A130,Round32[],5,FALSE), 0)</f>
        <v>0</v>
      </c>
      <c r="AJ130" s="13">
        <f>IFERROR(VLOOKUP($A130,Round33[],5,FALSE), 0)</f>
        <v>0</v>
      </c>
      <c r="AK130" s="13">
        <f>IFERROR(VLOOKUP($A130,Round34[],5,FALSE), 0)</f>
        <v>0</v>
      </c>
      <c r="AL130" s="13">
        <f>IFERROR(VLOOKUP($A130,Round35[],5,FALSE), 0)</f>
        <v>0</v>
      </c>
      <c r="AM130" s="13">
        <f>IFERROR(VLOOKUP($A130,Round36[],5,FALSE), 0)</f>
        <v>0</v>
      </c>
      <c r="AN130" s="13">
        <f>IFERROR(VLOOKUP($A130,Round37[],5,FALSE), 0)</f>
        <v>0</v>
      </c>
      <c r="AO130" s="13">
        <f>IFERROR(VLOOKUP($A130,Round38[],5,FALSE), 0)</f>
        <v>0</v>
      </c>
      <c r="AP130" s="13">
        <f>IFERROR(VLOOKUP($A130,Round39[],5,FALSE), 0)</f>
        <v>0</v>
      </c>
      <c r="AQ130" s="13">
        <f>IFERROR(VLOOKUP($A130,Round40[],5,FALSE), 0)</f>
        <v>0</v>
      </c>
      <c r="AR130" s="13">
        <f>IFERROR(VLOOKUP($A130,Round41[],5,FALSE), 0)</f>
        <v>0</v>
      </c>
      <c r="AS130" s="13">
        <f>IFERROR(VLOOKUP($A130,Round42[],5,FALSE), 0)</f>
        <v>0</v>
      </c>
      <c r="AT130" s="13">
        <f>IFERROR(VLOOKUP($A130,Round43[],5,FALSE), 0)</f>
        <v>0</v>
      </c>
      <c r="AU130" s="13">
        <f>IFERROR(VLOOKUP($A130,Round44[],5,FALSE), 0)</f>
        <v>0</v>
      </c>
      <c r="AV130" s="13">
        <f>IFERROR(VLOOKUP($A130,Round45[],5,FALSE), 0)</f>
        <v>0</v>
      </c>
      <c r="AW130" s="13">
        <f>IFERROR(VLOOKUP($A130,Round46[],5,FALSE), 0)</f>
        <v>0</v>
      </c>
      <c r="AX130" s="13">
        <f>IFERROR(VLOOKUP($A130,Round47[],5,FALSE), 0)</f>
        <v>0</v>
      </c>
      <c r="AY130" s="13">
        <f>IFERROR(VLOOKUP($A130,Round48[],5,FALSE), 0)</f>
        <v>0</v>
      </c>
      <c r="AZ130" s="13">
        <f>IFERROR(VLOOKUP($A130,Round49[],5,FALSE), 0)</f>
        <v>0</v>
      </c>
      <c r="BA130" s="13">
        <f>IFERROR(VLOOKUP($A130,Round50[],5,FALSE), 0)</f>
        <v>0</v>
      </c>
      <c r="BB130" s="13">
        <f>IFERROR(VLOOKUP($A130,Round51[],5,FALSE), 0)</f>
        <v>0</v>
      </c>
      <c r="BC130" s="13">
        <f>IFERROR(VLOOKUP($A130,Round52[],5,FALSE), 0)</f>
        <v>0</v>
      </c>
      <c r="BD130" s="13">
        <f>IFERROR(VLOOKUP($A130,Round53[],5,FALSE), 0)</f>
        <v>0</v>
      </c>
      <c r="BE130" s="13">
        <f>IFERROR(VLOOKUP($A130,Round54[],5,FALSE), 0)</f>
        <v>0</v>
      </c>
      <c r="BF130" s="13">
        <f>IFERROR(VLOOKUP($A130,Round55[],5,FALSE), 0)</f>
        <v>0</v>
      </c>
      <c r="BG130" s="13">
        <f>IFERROR(VLOOKUP($A130,Round56[],5,FALSE), 0)</f>
        <v>0</v>
      </c>
      <c r="BH130" s="13">
        <f>IFERROR(VLOOKUP($A130,Round57[],5,FALSE), 0)</f>
        <v>0</v>
      </c>
      <c r="BI130" s="13">
        <f>IFERROR(VLOOKUP($A130,Round58[],5,FALSE), 0)</f>
        <v>0</v>
      </c>
      <c r="BJ130" s="13">
        <f>IFERROR(VLOOKUP($A130,Round59[],5,FALSE), 0)</f>
        <v>0</v>
      </c>
      <c r="BK130" s="13">
        <f>IFERROR(VLOOKUP($A130,Round60[],5,FALSE), 0)</f>
        <v>0</v>
      </c>
    </row>
    <row r="131" spans="1:63">
      <c r="A131" s="10">
        <v>29667</v>
      </c>
      <c r="B131" s="12" t="s">
        <v>219</v>
      </c>
      <c r="C131" s="11">
        <f xml:space="preserve"> SUM(TotalPoints[[#This Row],[دور 1]:[دور 60]])</f>
        <v>1</v>
      </c>
      <c r="D131" s="13">
        <f>IFERROR(VLOOKUP($A131,Round01[],5,FALSE), 0)</f>
        <v>0</v>
      </c>
      <c r="E131" s="13">
        <f>IFERROR(VLOOKUP($A131,Round02[],5,FALSE), 0)</f>
        <v>0</v>
      </c>
      <c r="F131" s="13">
        <f>IFERROR(VLOOKUP($A131,Round03[],5,FALSE), 0)</f>
        <v>0</v>
      </c>
      <c r="G131" s="13">
        <f>IFERROR(VLOOKUP($A131,Round04[],5,FALSE), 0)</f>
        <v>0</v>
      </c>
      <c r="H131" s="13">
        <f>IFERROR(VLOOKUP($A131,Round05[],5,FALSE), 0)</f>
        <v>0</v>
      </c>
      <c r="I131" s="13">
        <f>IFERROR(VLOOKUP($A131,Round06[],5,FALSE), 0)</f>
        <v>1</v>
      </c>
      <c r="J131" s="13">
        <f>IFERROR(VLOOKUP($A131,Round07[],5,FALSE), 0)</f>
        <v>0</v>
      </c>
      <c r="K131" s="13">
        <f>IFERROR(VLOOKUP($A131,Round08[],5,FALSE), 0)</f>
        <v>0</v>
      </c>
      <c r="L131" s="13">
        <f>IFERROR(VLOOKUP($A131,Round09[],5,FALSE), 0)</f>
        <v>0</v>
      </c>
      <c r="M131" s="13">
        <f>IFERROR(VLOOKUP($A131,Round10[],5,FALSE), 0)</f>
        <v>0</v>
      </c>
      <c r="N131" s="13">
        <f>IFERROR(VLOOKUP($A131,Round11[],5,FALSE), 0)</f>
        <v>0</v>
      </c>
      <c r="O131" s="13">
        <f>IFERROR(VLOOKUP($A131,Round12[],5,FALSE), 0)</f>
        <v>0</v>
      </c>
      <c r="P131" s="13">
        <f>IFERROR(VLOOKUP($A131,Round13[],5,FALSE), 0)</f>
        <v>0</v>
      </c>
      <c r="Q131" s="13">
        <f>IFERROR(VLOOKUP($A131,Round14[],5,FALSE), 0)</f>
        <v>0</v>
      </c>
      <c r="R131" s="13">
        <f>IFERROR(VLOOKUP($A131,Round15[],5,FALSE), 0)</f>
        <v>0</v>
      </c>
      <c r="S131" s="13">
        <f>IFERROR(VLOOKUP($A131,Round16[],5,FALSE), 0)</f>
        <v>0</v>
      </c>
      <c r="T131" s="13">
        <f>IFERROR(VLOOKUP($A131,Round17[],5,FALSE), 0)</f>
        <v>0</v>
      </c>
      <c r="U131" s="13">
        <f>IFERROR(VLOOKUP($A131,Round18[],5,FALSE), 0)</f>
        <v>0</v>
      </c>
      <c r="V131" s="13">
        <f>IFERROR(VLOOKUP($A131,Round19[],5,FALSE), 0)</f>
        <v>0</v>
      </c>
      <c r="W131" s="13">
        <f>IFERROR(VLOOKUP($A131,Round20[],5,FALSE), 0)</f>
        <v>0</v>
      </c>
      <c r="X131" s="13">
        <f>IFERROR(VLOOKUP($A131,Round21[],5,FALSE), 0)</f>
        <v>0</v>
      </c>
      <c r="Y131" s="13">
        <f>IFERROR(VLOOKUP($A131,Round22[],5,FALSE), 0)</f>
        <v>0</v>
      </c>
      <c r="Z131" s="13">
        <f>IFERROR(VLOOKUP($A131,Round23[],5,FALSE), 0)</f>
        <v>0</v>
      </c>
      <c r="AA131" s="13">
        <f>IFERROR(VLOOKUP($A131,Round24[],5,FALSE), 0)</f>
        <v>0</v>
      </c>
      <c r="AB131" s="13">
        <f>IFERROR(VLOOKUP($A131,Round25[],5,FALSE), 0)</f>
        <v>0</v>
      </c>
      <c r="AC131" s="13">
        <f>IFERROR(VLOOKUP($A131,Round26[],5,FALSE), 0)</f>
        <v>0</v>
      </c>
      <c r="AD131" s="13">
        <f>IFERROR(VLOOKUP($A131,Round27[],5,FALSE), 0)</f>
        <v>0</v>
      </c>
      <c r="AE131" s="13">
        <f>IFERROR(VLOOKUP($A131,Round28[],5,FALSE), 0)</f>
        <v>0</v>
      </c>
      <c r="AF131" s="13">
        <f>IFERROR(VLOOKUP($A131,Round29[],5,FALSE), 0)</f>
        <v>0</v>
      </c>
      <c r="AG131" s="13">
        <f>IFERROR(VLOOKUP($A131,Round30[],5,FALSE), 0)</f>
        <v>0</v>
      </c>
      <c r="AH131" s="13">
        <f>IFERROR(VLOOKUP($A131,Round31[],5,FALSE), 0)</f>
        <v>0</v>
      </c>
      <c r="AI131" s="13">
        <f>IFERROR(VLOOKUP($A131,Round32[],5,FALSE), 0)</f>
        <v>0</v>
      </c>
      <c r="AJ131" s="13">
        <f>IFERROR(VLOOKUP($A131,Round33[],5,FALSE), 0)</f>
        <v>0</v>
      </c>
      <c r="AK131" s="13">
        <f>IFERROR(VLOOKUP($A131,Round34[],5,FALSE), 0)</f>
        <v>0</v>
      </c>
      <c r="AL131" s="13">
        <f>IFERROR(VLOOKUP($A131,Round35[],5,FALSE), 0)</f>
        <v>0</v>
      </c>
      <c r="AM131" s="13">
        <f>IFERROR(VLOOKUP($A131,Round36[],5,FALSE), 0)</f>
        <v>0</v>
      </c>
      <c r="AN131" s="13">
        <f>IFERROR(VLOOKUP($A131,Round37[],5,FALSE), 0)</f>
        <v>0</v>
      </c>
      <c r="AO131" s="13">
        <f>IFERROR(VLOOKUP($A131,Round38[],5,FALSE), 0)</f>
        <v>0</v>
      </c>
      <c r="AP131" s="13">
        <f>IFERROR(VLOOKUP($A131,Round39[],5,FALSE), 0)</f>
        <v>0</v>
      </c>
      <c r="AQ131" s="13">
        <f>IFERROR(VLOOKUP($A131,Round40[],5,FALSE), 0)</f>
        <v>0</v>
      </c>
      <c r="AR131" s="13">
        <f>IFERROR(VLOOKUP($A131,Round41[],5,FALSE), 0)</f>
        <v>0</v>
      </c>
      <c r="AS131" s="13">
        <f>IFERROR(VLOOKUP($A131,Round42[],5,FALSE), 0)</f>
        <v>0</v>
      </c>
      <c r="AT131" s="13">
        <f>IFERROR(VLOOKUP($A131,Round43[],5,FALSE), 0)</f>
        <v>0</v>
      </c>
      <c r="AU131" s="13">
        <f>IFERROR(VLOOKUP($A131,Round44[],5,FALSE), 0)</f>
        <v>0</v>
      </c>
      <c r="AV131" s="13">
        <f>IFERROR(VLOOKUP($A131,Round45[],5,FALSE), 0)</f>
        <v>0</v>
      </c>
      <c r="AW131" s="13">
        <f>IFERROR(VLOOKUP($A131,Round46[],5,FALSE), 0)</f>
        <v>0</v>
      </c>
      <c r="AX131" s="13">
        <f>IFERROR(VLOOKUP($A131,Round47[],5,FALSE), 0)</f>
        <v>0</v>
      </c>
      <c r="AY131" s="13">
        <f>IFERROR(VLOOKUP($A131,Round48[],5,FALSE), 0)</f>
        <v>0</v>
      </c>
      <c r="AZ131" s="13">
        <f>IFERROR(VLOOKUP($A131,Round49[],5,FALSE), 0)</f>
        <v>0</v>
      </c>
      <c r="BA131" s="13">
        <f>IFERROR(VLOOKUP($A131,Round50[],5,FALSE), 0)</f>
        <v>0</v>
      </c>
      <c r="BB131" s="13">
        <f>IFERROR(VLOOKUP($A131,Round51[],5,FALSE), 0)</f>
        <v>0</v>
      </c>
      <c r="BC131" s="13">
        <f>IFERROR(VLOOKUP($A131,Round52[],5,FALSE), 0)</f>
        <v>0</v>
      </c>
      <c r="BD131" s="13">
        <f>IFERROR(VLOOKUP($A131,Round53[],5,FALSE), 0)</f>
        <v>0</v>
      </c>
      <c r="BE131" s="13">
        <f>IFERROR(VLOOKUP($A131,Round54[],5,FALSE), 0)</f>
        <v>0</v>
      </c>
      <c r="BF131" s="13">
        <f>IFERROR(VLOOKUP($A131,Round55[],5,FALSE), 0)</f>
        <v>0</v>
      </c>
      <c r="BG131" s="13">
        <f>IFERROR(VLOOKUP($A131,Round56[],5,FALSE), 0)</f>
        <v>0</v>
      </c>
      <c r="BH131" s="13">
        <f>IFERROR(VLOOKUP($A131,Round57[],5,FALSE), 0)</f>
        <v>0</v>
      </c>
      <c r="BI131" s="13">
        <f>IFERROR(VLOOKUP($A131,Round58[],5,FALSE), 0)</f>
        <v>0</v>
      </c>
      <c r="BJ131" s="13">
        <f>IFERROR(VLOOKUP($A131,Round59[],5,FALSE), 0)</f>
        <v>0</v>
      </c>
      <c r="BK131" s="13">
        <f>IFERROR(VLOOKUP($A131,Round60[],5,FALSE), 0)</f>
        <v>0</v>
      </c>
    </row>
    <row r="132" spans="1:63">
      <c r="A132" s="10">
        <v>29654</v>
      </c>
      <c r="B132" s="12" t="s">
        <v>216</v>
      </c>
      <c r="C132" s="11">
        <f xml:space="preserve"> SUM(TotalPoints[[#This Row],[دور 1]:[دور 60]])</f>
        <v>1</v>
      </c>
      <c r="D132" s="13">
        <f>IFERROR(VLOOKUP($A132,Round01[],5,FALSE), 0)</f>
        <v>0</v>
      </c>
      <c r="E132" s="13">
        <f>IFERROR(VLOOKUP($A132,Round02[],5,FALSE), 0)</f>
        <v>0</v>
      </c>
      <c r="F132" s="13">
        <f>IFERROR(VLOOKUP($A132,Round03[],5,FALSE), 0)</f>
        <v>0</v>
      </c>
      <c r="G132" s="13">
        <f>IFERROR(VLOOKUP($A132,Round04[],5,FALSE), 0)</f>
        <v>0</v>
      </c>
      <c r="H132" s="13">
        <f>IFERROR(VLOOKUP($A132,Round05[],5,FALSE), 0)</f>
        <v>1</v>
      </c>
      <c r="I132" s="13">
        <f>IFERROR(VLOOKUP($A132,Round06[],5,FALSE), 0)</f>
        <v>0</v>
      </c>
      <c r="J132" s="13">
        <f>IFERROR(VLOOKUP($A132,Round07[],5,FALSE), 0)</f>
        <v>0</v>
      </c>
      <c r="K132" s="13">
        <f>IFERROR(VLOOKUP($A132,Round08[],5,FALSE), 0)</f>
        <v>0</v>
      </c>
      <c r="L132" s="13">
        <f>IFERROR(VLOOKUP($A132,Round09[],5,FALSE), 0)</f>
        <v>0</v>
      </c>
      <c r="M132" s="13">
        <f>IFERROR(VLOOKUP($A132,Round10[],5,FALSE), 0)</f>
        <v>0</v>
      </c>
      <c r="N132" s="13">
        <f>IFERROR(VLOOKUP($A132,Round11[],5,FALSE), 0)</f>
        <v>0</v>
      </c>
      <c r="O132" s="13">
        <f>IFERROR(VLOOKUP($A132,Round12[],5,FALSE), 0)</f>
        <v>0</v>
      </c>
      <c r="P132" s="13">
        <f>IFERROR(VLOOKUP($A132,Round13[],5,FALSE), 0)</f>
        <v>0</v>
      </c>
      <c r="Q132" s="13">
        <f>IFERROR(VLOOKUP($A132,Round14[],5,FALSE), 0)</f>
        <v>0</v>
      </c>
      <c r="R132" s="13">
        <f>IFERROR(VLOOKUP($A132,Round15[],5,FALSE), 0)</f>
        <v>0</v>
      </c>
      <c r="S132" s="13">
        <f>IFERROR(VLOOKUP($A132,Round16[],5,FALSE), 0)</f>
        <v>0</v>
      </c>
      <c r="T132" s="13">
        <f>IFERROR(VLOOKUP($A132,Round17[],5,FALSE), 0)</f>
        <v>0</v>
      </c>
      <c r="U132" s="13">
        <f>IFERROR(VLOOKUP($A132,Round18[],5,FALSE), 0)</f>
        <v>0</v>
      </c>
      <c r="V132" s="13">
        <f>IFERROR(VLOOKUP($A132,Round19[],5,FALSE), 0)</f>
        <v>0</v>
      </c>
      <c r="W132" s="13">
        <f>IFERROR(VLOOKUP($A132,Round20[],5,FALSE), 0)</f>
        <v>0</v>
      </c>
      <c r="X132" s="13">
        <f>IFERROR(VLOOKUP($A132,Round21[],5,FALSE), 0)</f>
        <v>0</v>
      </c>
      <c r="Y132" s="13">
        <f>IFERROR(VLOOKUP($A132,Round22[],5,FALSE), 0)</f>
        <v>0</v>
      </c>
      <c r="Z132" s="13">
        <f>IFERROR(VLOOKUP($A132,Round23[],5,FALSE), 0)</f>
        <v>0</v>
      </c>
      <c r="AA132" s="13">
        <f>IFERROR(VLOOKUP($A132,Round24[],5,FALSE), 0)</f>
        <v>0</v>
      </c>
      <c r="AB132" s="13">
        <f>IFERROR(VLOOKUP($A132,Round25[],5,FALSE), 0)</f>
        <v>0</v>
      </c>
      <c r="AC132" s="13">
        <f>IFERROR(VLOOKUP($A132,Round26[],5,FALSE), 0)</f>
        <v>0</v>
      </c>
      <c r="AD132" s="13">
        <f>IFERROR(VLOOKUP($A132,Round27[],5,FALSE), 0)</f>
        <v>0</v>
      </c>
      <c r="AE132" s="13">
        <f>IFERROR(VLOOKUP($A132,Round28[],5,FALSE), 0)</f>
        <v>0</v>
      </c>
      <c r="AF132" s="13">
        <f>IFERROR(VLOOKUP($A132,Round29[],5,FALSE), 0)</f>
        <v>0</v>
      </c>
      <c r="AG132" s="13">
        <f>IFERROR(VLOOKUP($A132,Round30[],5,FALSE), 0)</f>
        <v>0</v>
      </c>
      <c r="AH132" s="13">
        <f>IFERROR(VLOOKUP($A132,Round31[],5,FALSE), 0)</f>
        <v>0</v>
      </c>
      <c r="AI132" s="13">
        <f>IFERROR(VLOOKUP($A132,Round32[],5,FALSE), 0)</f>
        <v>0</v>
      </c>
      <c r="AJ132" s="13">
        <f>IFERROR(VLOOKUP($A132,Round33[],5,FALSE), 0)</f>
        <v>0</v>
      </c>
      <c r="AK132" s="13">
        <f>IFERROR(VLOOKUP($A132,Round34[],5,FALSE), 0)</f>
        <v>0</v>
      </c>
      <c r="AL132" s="13">
        <f>IFERROR(VLOOKUP($A132,Round35[],5,FALSE), 0)</f>
        <v>0</v>
      </c>
      <c r="AM132" s="13">
        <f>IFERROR(VLOOKUP($A132,Round36[],5,FALSE), 0)</f>
        <v>0</v>
      </c>
      <c r="AN132" s="13">
        <f>IFERROR(VLOOKUP($A132,Round37[],5,FALSE), 0)</f>
        <v>0</v>
      </c>
      <c r="AO132" s="13">
        <f>IFERROR(VLOOKUP($A132,Round38[],5,FALSE), 0)</f>
        <v>0</v>
      </c>
      <c r="AP132" s="13">
        <f>IFERROR(VLOOKUP($A132,Round39[],5,FALSE), 0)</f>
        <v>0</v>
      </c>
      <c r="AQ132" s="13">
        <f>IFERROR(VLOOKUP($A132,Round40[],5,FALSE), 0)</f>
        <v>0</v>
      </c>
      <c r="AR132" s="13">
        <f>IFERROR(VLOOKUP($A132,Round41[],5,FALSE), 0)</f>
        <v>0</v>
      </c>
      <c r="AS132" s="13">
        <f>IFERROR(VLOOKUP($A132,Round42[],5,FALSE), 0)</f>
        <v>0</v>
      </c>
      <c r="AT132" s="13">
        <f>IFERROR(VLOOKUP($A132,Round43[],5,FALSE), 0)</f>
        <v>0</v>
      </c>
      <c r="AU132" s="13">
        <f>IFERROR(VLOOKUP($A132,Round44[],5,FALSE), 0)</f>
        <v>0</v>
      </c>
      <c r="AV132" s="13">
        <f>IFERROR(VLOOKUP($A132,Round45[],5,FALSE), 0)</f>
        <v>0</v>
      </c>
      <c r="AW132" s="13">
        <f>IFERROR(VLOOKUP($A132,Round46[],5,FALSE), 0)</f>
        <v>0</v>
      </c>
      <c r="AX132" s="13">
        <f>IFERROR(VLOOKUP($A132,Round47[],5,FALSE), 0)</f>
        <v>0</v>
      </c>
      <c r="AY132" s="13">
        <f>IFERROR(VLOOKUP($A132,Round48[],5,FALSE), 0)</f>
        <v>0</v>
      </c>
      <c r="AZ132" s="13">
        <f>IFERROR(VLOOKUP($A132,Round49[],5,FALSE), 0)</f>
        <v>0</v>
      </c>
      <c r="BA132" s="13">
        <f>IFERROR(VLOOKUP($A132,Round50[],5,FALSE), 0)</f>
        <v>0</v>
      </c>
      <c r="BB132" s="13">
        <f>IFERROR(VLOOKUP($A132,Round51[],5,FALSE), 0)</f>
        <v>0</v>
      </c>
      <c r="BC132" s="13">
        <f>IFERROR(VLOOKUP($A132,Round52[],5,FALSE), 0)</f>
        <v>0</v>
      </c>
      <c r="BD132" s="13">
        <f>IFERROR(VLOOKUP($A132,Round53[],5,FALSE), 0)</f>
        <v>0</v>
      </c>
      <c r="BE132" s="13">
        <f>IFERROR(VLOOKUP($A132,Round54[],5,FALSE), 0)</f>
        <v>0</v>
      </c>
      <c r="BF132" s="13">
        <f>IFERROR(VLOOKUP($A132,Round55[],5,FALSE), 0)</f>
        <v>0</v>
      </c>
      <c r="BG132" s="13">
        <f>IFERROR(VLOOKUP($A132,Round56[],5,FALSE), 0)</f>
        <v>0</v>
      </c>
      <c r="BH132" s="13">
        <f>IFERROR(VLOOKUP($A132,Round57[],5,FALSE), 0)</f>
        <v>0</v>
      </c>
      <c r="BI132" s="13">
        <f>IFERROR(VLOOKUP($A132,Round58[],5,FALSE), 0)</f>
        <v>0</v>
      </c>
      <c r="BJ132" s="13">
        <f>IFERROR(VLOOKUP($A132,Round59[],5,FALSE), 0)</f>
        <v>0</v>
      </c>
      <c r="BK132" s="13">
        <f>IFERROR(VLOOKUP($A132,Round60[],5,FALSE), 0)</f>
        <v>0</v>
      </c>
    </row>
    <row r="133" spans="1:63">
      <c r="A133" s="10">
        <v>29641</v>
      </c>
      <c r="B133" s="12" t="s">
        <v>215</v>
      </c>
      <c r="C133" s="11">
        <f xml:space="preserve"> SUM(TotalPoints[[#This Row],[دور 1]:[دور 60]])</f>
        <v>1</v>
      </c>
      <c r="D133" s="13">
        <f>IFERROR(VLOOKUP($A133,Round01[],5,FALSE), 0)</f>
        <v>0</v>
      </c>
      <c r="E133" s="13">
        <f>IFERROR(VLOOKUP($A133,Round02[],5,FALSE), 0)</f>
        <v>0</v>
      </c>
      <c r="F133" s="13">
        <f>IFERROR(VLOOKUP($A133,Round03[],5,FALSE), 0)</f>
        <v>0</v>
      </c>
      <c r="G133" s="13">
        <f>IFERROR(VLOOKUP($A133,Round04[],5,FALSE), 0)</f>
        <v>0</v>
      </c>
      <c r="H133" s="13">
        <f>IFERROR(VLOOKUP($A133,Round05[],5,FALSE), 0)</f>
        <v>1</v>
      </c>
      <c r="I133" s="13">
        <f>IFERROR(VLOOKUP($A133,Round06[],5,FALSE), 0)</f>
        <v>0</v>
      </c>
      <c r="J133" s="13">
        <f>IFERROR(VLOOKUP($A133,Round07[],5,FALSE), 0)</f>
        <v>0</v>
      </c>
      <c r="K133" s="13">
        <f>IFERROR(VLOOKUP($A133,Round08[],5,FALSE), 0)</f>
        <v>0</v>
      </c>
      <c r="L133" s="13">
        <f>IFERROR(VLOOKUP($A133,Round09[],5,FALSE), 0)</f>
        <v>0</v>
      </c>
      <c r="M133" s="13">
        <f>IFERROR(VLOOKUP($A133,Round10[],5,FALSE), 0)</f>
        <v>0</v>
      </c>
      <c r="N133" s="13">
        <f>IFERROR(VLOOKUP($A133,Round11[],5,FALSE), 0)</f>
        <v>0</v>
      </c>
      <c r="O133" s="13">
        <f>IFERROR(VLOOKUP($A133,Round12[],5,FALSE), 0)</f>
        <v>0</v>
      </c>
      <c r="P133" s="13">
        <f>IFERROR(VLOOKUP($A133,Round13[],5,FALSE), 0)</f>
        <v>0</v>
      </c>
      <c r="Q133" s="13">
        <f>IFERROR(VLOOKUP($A133,Round14[],5,FALSE), 0)</f>
        <v>0</v>
      </c>
      <c r="R133" s="13">
        <f>IFERROR(VLOOKUP($A133,Round15[],5,FALSE), 0)</f>
        <v>0</v>
      </c>
      <c r="S133" s="13">
        <f>IFERROR(VLOOKUP($A133,Round16[],5,FALSE), 0)</f>
        <v>0</v>
      </c>
      <c r="T133" s="13">
        <f>IFERROR(VLOOKUP($A133,Round17[],5,FALSE), 0)</f>
        <v>0</v>
      </c>
      <c r="U133" s="13">
        <f>IFERROR(VLOOKUP($A133,Round18[],5,FALSE), 0)</f>
        <v>0</v>
      </c>
      <c r="V133" s="13">
        <f>IFERROR(VLOOKUP($A133,Round19[],5,FALSE), 0)</f>
        <v>0</v>
      </c>
      <c r="W133" s="13">
        <f>IFERROR(VLOOKUP($A133,Round20[],5,FALSE), 0)</f>
        <v>0</v>
      </c>
      <c r="X133" s="13">
        <f>IFERROR(VLOOKUP($A133,Round21[],5,FALSE), 0)</f>
        <v>0</v>
      </c>
      <c r="Y133" s="13">
        <f>IFERROR(VLOOKUP($A133,Round22[],5,FALSE), 0)</f>
        <v>0</v>
      </c>
      <c r="Z133" s="13">
        <f>IFERROR(VLOOKUP($A133,Round23[],5,FALSE), 0)</f>
        <v>0</v>
      </c>
      <c r="AA133" s="13">
        <f>IFERROR(VLOOKUP($A133,Round24[],5,FALSE), 0)</f>
        <v>0</v>
      </c>
      <c r="AB133" s="13">
        <f>IFERROR(VLOOKUP($A133,Round25[],5,FALSE), 0)</f>
        <v>0</v>
      </c>
      <c r="AC133" s="13">
        <f>IFERROR(VLOOKUP($A133,Round26[],5,FALSE), 0)</f>
        <v>0</v>
      </c>
      <c r="AD133" s="13">
        <f>IFERROR(VLOOKUP($A133,Round27[],5,FALSE), 0)</f>
        <v>0</v>
      </c>
      <c r="AE133" s="13">
        <f>IFERROR(VLOOKUP($A133,Round28[],5,FALSE), 0)</f>
        <v>0</v>
      </c>
      <c r="AF133" s="13">
        <f>IFERROR(VLOOKUP($A133,Round29[],5,FALSE), 0)</f>
        <v>0</v>
      </c>
      <c r="AG133" s="13">
        <f>IFERROR(VLOOKUP($A133,Round30[],5,FALSE), 0)</f>
        <v>0</v>
      </c>
      <c r="AH133" s="13">
        <f>IFERROR(VLOOKUP($A133,Round31[],5,FALSE), 0)</f>
        <v>0</v>
      </c>
      <c r="AI133" s="13">
        <f>IFERROR(VLOOKUP($A133,Round32[],5,FALSE), 0)</f>
        <v>0</v>
      </c>
      <c r="AJ133" s="13">
        <f>IFERROR(VLOOKUP($A133,Round33[],5,FALSE), 0)</f>
        <v>0</v>
      </c>
      <c r="AK133" s="13">
        <f>IFERROR(VLOOKUP($A133,Round34[],5,FALSE), 0)</f>
        <v>0</v>
      </c>
      <c r="AL133" s="13">
        <f>IFERROR(VLOOKUP($A133,Round35[],5,FALSE), 0)</f>
        <v>0</v>
      </c>
      <c r="AM133" s="13">
        <f>IFERROR(VLOOKUP($A133,Round36[],5,FALSE), 0)</f>
        <v>0</v>
      </c>
      <c r="AN133" s="13">
        <f>IFERROR(VLOOKUP($A133,Round37[],5,FALSE), 0)</f>
        <v>0</v>
      </c>
      <c r="AO133" s="13">
        <f>IFERROR(VLOOKUP($A133,Round38[],5,FALSE), 0)</f>
        <v>0</v>
      </c>
      <c r="AP133" s="13">
        <f>IFERROR(VLOOKUP($A133,Round39[],5,FALSE), 0)</f>
        <v>0</v>
      </c>
      <c r="AQ133" s="13">
        <f>IFERROR(VLOOKUP($A133,Round40[],5,FALSE), 0)</f>
        <v>0</v>
      </c>
      <c r="AR133" s="13">
        <f>IFERROR(VLOOKUP($A133,Round41[],5,FALSE), 0)</f>
        <v>0</v>
      </c>
      <c r="AS133" s="13">
        <f>IFERROR(VLOOKUP($A133,Round42[],5,FALSE), 0)</f>
        <v>0</v>
      </c>
      <c r="AT133" s="13">
        <f>IFERROR(VLOOKUP($A133,Round43[],5,FALSE), 0)</f>
        <v>0</v>
      </c>
      <c r="AU133" s="13">
        <f>IFERROR(VLOOKUP($A133,Round44[],5,FALSE), 0)</f>
        <v>0</v>
      </c>
      <c r="AV133" s="13">
        <f>IFERROR(VLOOKUP($A133,Round45[],5,FALSE), 0)</f>
        <v>0</v>
      </c>
      <c r="AW133" s="13">
        <f>IFERROR(VLOOKUP($A133,Round46[],5,FALSE), 0)</f>
        <v>0</v>
      </c>
      <c r="AX133" s="13">
        <f>IFERROR(VLOOKUP($A133,Round47[],5,FALSE), 0)</f>
        <v>0</v>
      </c>
      <c r="AY133" s="13">
        <f>IFERROR(VLOOKUP($A133,Round48[],5,FALSE), 0)</f>
        <v>0</v>
      </c>
      <c r="AZ133" s="13">
        <f>IFERROR(VLOOKUP($A133,Round49[],5,FALSE), 0)</f>
        <v>0</v>
      </c>
      <c r="BA133" s="13">
        <f>IFERROR(VLOOKUP($A133,Round50[],5,FALSE), 0)</f>
        <v>0</v>
      </c>
      <c r="BB133" s="13">
        <f>IFERROR(VLOOKUP($A133,Round51[],5,FALSE), 0)</f>
        <v>0</v>
      </c>
      <c r="BC133" s="13">
        <f>IFERROR(VLOOKUP($A133,Round52[],5,FALSE), 0)</f>
        <v>0</v>
      </c>
      <c r="BD133" s="13">
        <f>IFERROR(VLOOKUP($A133,Round53[],5,FALSE), 0)</f>
        <v>0</v>
      </c>
      <c r="BE133" s="13">
        <f>IFERROR(VLOOKUP($A133,Round54[],5,FALSE), 0)</f>
        <v>0</v>
      </c>
      <c r="BF133" s="13">
        <f>IFERROR(VLOOKUP($A133,Round55[],5,FALSE), 0)</f>
        <v>0</v>
      </c>
      <c r="BG133" s="13">
        <f>IFERROR(VLOOKUP($A133,Round56[],5,FALSE), 0)</f>
        <v>0</v>
      </c>
      <c r="BH133" s="13">
        <f>IFERROR(VLOOKUP($A133,Round57[],5,FALSE), 0)</f>
        <v>0</v>
      </c>
      <c r="BI133" s="13">
        <f>IFERROR(VLOOKUP($A133,Round58[],5,FALSE), 0)</f>
        <v>0</v>
      </c>
      <c r="BJ133" s="13">
        <f>IFERROR(VLOOKUP($A133,Round59[],5,FALSE), 0)</f>
        <v>0</v>
      </c>
      <c r="BK133" s="13">
        <f>IFERROR(VLOOKUP($A133,Round60[],5,FALSE), 0)</f>
        <v>0</v>
      </c>
    </row>
    <row r="134" spans="1:63">
      <c r="A134" s="10">
        <v>29632</v>
      </c>
      <c r="B134" s="12" t="s">
        <v>208</v>
      </c>
      <c r="C134" s="11">
        <f xml:space="preserve"> SUM(TotalPoints[[#This Row],[دور 1]:[دور 60]])</f>
        <v>1</v>
      </c>
      <c r="D134" s="13">
        <f>IFERROR(VLOOKUP($A134,Round01[],5,FALSE), 0)</f>
        <v>0</v>
      </c>
      <c r="E134" s="13">
        <f>IFERROR(VLOOKUP($A134,Round02[],5,FALSE), 0)</f>
        <v>0</v>
      </c>
      <c r="F134" s="13">
        <f>IFERROR(VLOOKUP($A134,Round03[],5,FALSE), 0)</f>
        <v>0</v>
      </c>
      <c r="G134" s="13">
        <f>IFERROR(VLOOKUP($A134,Round04[],5,FALSE), 0)</f>
        <v>0</v>
      </c>
      <c r="H134" s="13">
        <f>IFERROR(VLOOKUP($A134,Round05[],5,FALSE), 0)</f>
        <v>1</v>
      </c>
      <c r="I134" s="13">
        <f>IFERROR(VLOOKUP($A134,Round06[],5,FALSE), 0)</f>
        <v>0</v>
      </c>
      <c r="J134" s="13">
        <f>IFERROR(VLOOKUP($A134,Round07[],5,FALSE), 0)</f>
        <v>0</v>
      </c>
      <c r="K134" s="13">
        <f>IFERROR(VLOOKUP($A134,Round08[],5,FALSE), 0)</f>
        <v>0</v>
      </c>
      <c r="L134" s="13">
        <f>IFERROR(VLOOKUP($A134,Round09[],5,FALSE), 0)</f>
        <v>0</v>
      </c>
      <c r="M134" s="13">
        <f>IFERROR(VLOOKUP($A134,Round10[],5,FALSE), 0)</f>
        <v>0</v>
      </c>
      <c r="N134" s="13">
        <f>IFERROR(VLOOKUP($A134,Round11[],5,FALSE), 0)</f>
        <v>0</v>
      </c>
      <c r="O134" s="13">
        <f>IFERROR(VLOOKUP($A134,Round12[],5,FALSE), 0)</f>
        <v>0</v>
      </c>
      <c r="P134" s="13">
        <f>IFERROR(VLOOKUP($A134,Round13[],5,FALSE), 0)</f>
        <v>0</v>
      </c>
      <c r="Q134" s="13">
        <f>IFERROR(VLOOKUP($A134,Round14[],5,FALSE), 0)</f>
        <v>0</v>
      </c>
      <c r="R134" s="13">
        <f>IFERROR(VLOOKUP($A134,Round15[],5,FALSE), 0)</f>
        <v>0</v>
      </c>
      <c r="S134" s="13">
        <f>IFERROR(VLOOKUP($A134,Round16[],5,FALSE), 0)</f>
        <v>0</v>
      </c>
      <c r="T134" s="13">
        <f>IFERROR(VLOOKUP($A134,Round17[],5,FALSE), 0)</f>
        <v>0</v>
      </c>
      <c r="U134" s="13">
        <f>IFERROR(VLOOKUP($A134,Round18[],5,FALSE), 0)</f>
        <v>0</v>
      </c>
      <c r="V134" s="13">
        <f>IFERROR(VLOOKUP($A134,Round19[],5,FALSE), 0)</f>
        <v>0</v>
      </c>
      <c r="W134" s="13">
        <f>IFERROR(VLOOKUP($A134,Round20[],5,FALSE), 0)</f>
        <v>0</v>
      </c>
      <c r="X134" s="13">
        <f>IFERROR(VLOOKUP($A134,Round21[],5,FALSE), 0)</f>
        <v>0</v>
      </c>
      <c r="Y134" s="13">
        <f>IFERROR(VLOOKUP($A134,Round22[],5,FALSE), 0)</f>
        <v>0</v>
      </c>
      <c r="Z134" s="13">
        <f>IFERROR(VLOOKUP($A134,Round23[],5,FALSE), 0)</f>
        <v>0</v>
      </c>
      <c r="AA134" s="13">
        <f>IFERROR(VLOOKUP($A134,Round24[],5,FALSE), 0)</f>
        <v>0</v>
      </c>
      <c r="AB134" s="13">
        <f>IFERROR(VLOOKUP($A134,Round25[],5,FALSE), 0)</f>
        <v>0</v>
      </c>
      <c r="AC134" s="13">
        <f>IFERROR(VLOOKUP($A134,Round26[],5,FALSE), 0)</f>
        <v>0</v>
      </c>
      <c r="AD134" s="13">
        <f>IFERROR(VLOOKUP($A134,Round27[],5,FALSE), 0)</f>
        <v>0</v>
      </c>
      <c r="AE134" s="13">
        <f>IFERROR(VLOOKUP($A134,Round28[],5,FALSE), 0)</f>
        <v>0</v>
      </c>
      <c r="AF134" s="13">
        <f>IFERROR(VLOOKUP($A134,Round29[],5,FALSE), 0)</f>
        <v>0</v>
      </c>
      <c r="AG134" s="13">
        <f>IFERROR(VLOOKUP($A134,Round30[],5,FALSE), 0)</f>
        <v>0</v>
      </c>
      <c r="AH134" s="13">
        <f>IFERROR(VLOOKUP($A134,Round31[],5,FALSE), 0)</f>
        <v>0</v>
      </c>
      <c r="AI134" s="13">
        <f>IFERROR(VLOOKUP($A134,Round32[],5,FALSE), 0)</f>
        <v>0</v>
      </c>
      <c r="AJ134" s="13">
        <f>IFERROR(VLOOKUP($A134,Round33[],5,FALSE), 0)</f>
        <v>0</v>
      </c>
      <c r="AK134" s="13">
        <f>IFERROR(VLOOKUP($A134,Round34[],5,FALSE), 0)</f>
        <v>0</v>
      </c>
      <c r="AL134" s="13">
        <f>IFERROR(VLOOKUP($A134,Round35[],5,FALSE), 0)</f>
        <v>0</v>
      </c>
      <c r="AM134" s="13">
        <f>IFERROR(VLOOKUP($A134,Round36[],5,FALSE), 0)</f>
        <v>0</v>
      </c>
      <c r="AN134" s="13">
        <f>IFERROR(VLOOKUP($A134,Round37[],5,FALSE), 0)</f>
        <v>0</v>
      </c>
      <c r="AO134" s="13">
        <f>IFERROR(VLOOKUP($A134,Round38[],5,FALSE), 0)</f>
        <v>0</v>
      </c>
      <c r="AP134" s="13">
        <f>IFERROR(VLOOKUP($A134,Round39[],5,FALSE), 0)</f>
        <v>0</v>
      </c>
      <c r="AQ134" s="13">
        <f>IFERROR(VLOOKUP($A134,Round40[],5,FALSE), 0)</f>
        <v>0</v>
      </c>
      <c r="AR134" s="13">
        <f>IFERROR(VLOOKUP($A134,Round41[],5,FALSE), 0)</f>
        <v>0</v>
      </c>
      <c r="AS134" s="13">
        <f>IFERROR(VLOOKUP($A134,Round42[],5,FALSE), 0)</f>
        <v>0</v>
      </c>
      <c r="AT134" s="13">
        <f>IFERROR(VLOOKUP($A134,Round43[],5,FALSE), 0)</f>
        <v>0</v>
      </c>
      <c r="AU134" s="13">
        <f>IFERROR(VLOOKUP($A134,Round44[],5,FALSE), 0)</f>
        <v>0</v>
      </c>
      <c r="AV134" s="13">
        <f>IFERROR(VLOOKUP($A134,Round45[],5,FALSE), 0)</f>
        <v>0</v>
      </c>
      <c r="AW134" s="13">
        <f>IFERROR(VLOOKUP($A134,Round46[],5,FALSE), 0)</f>
        <v>0</v>
      </c>
      <c r="AX134" s="13">
        <f>IFERROR(VLOOKUP($A134,Round47[],5,FALSE), 0)</f>
        <v>0</v>
      </c>
      <c r="AY134" s="13">
        <f>IFERROR(VLOOKUP($A134,Round48[],5,FALSE), 0)</f>
        <v>0</v>
      </c>
      <c r="AZ134" s="13">
        <f>IFERROR(VLOOKUP($A134,Round49[],5,FALSE), 0)</f>
        <v>0</v>
      </c>
      <c r="BA134" s="13">
        <f>IFERROR(VLOOKUP($A134,Round50[],5,FALSE), 0)</f>
        <v>0</v>
      </c>
      <c r="BB134" s="13">
        <f>IFERROR(VLOOKUP($A134,Round51[],5,FALSE), 0)</f>
        <v>0</v>
      </c>
      <c r="BC134" s="13">
        <f>IFERROR(VLOOKUP($A134,Round52[],5,FALSE), 0)</f>
        <v>0</v>
      </c>
      <c r="BD134" s="13">
        <f>IFERROR(VLOOKUP($A134,Round53[],5,FALSE), 0)</f>
        <v>0</v>
      </c>
      <c r="BE134" s="13">
        <f>IFERROR(VLOOKUP($A134,Round54[],5,FALSE), 0)</f>
        <v>0</v>
      </c>
      <c r="BF134" s="13">
        <f>IFERROR(VLOOKUP($A134,Round55[],5,FALSE), 0)</f>
        <v>0</v>
      </c>
      <c r="BG134" s="13">
        <f>IFERROR(VLOOKUP($A134,Round56[],5,FALSE), 0)</f>
        <v>0</v>
      </c>
      <c r="BH134" s="13">
        <f>IFERROR(VLOOKUP($A134,Round57[],5,FALSE), 0)</f>
        <v>0</v>
      </c>
      <c r="BI134" s="13">
        <f>IFERROR(VLOOKUP($A134,Round58[],5,FALSE), 0)</f>
        <v>0</v>
      </c>
      <c r="BJ134" s="13">
        <f>IFERROR(VLOOKUP($A134,Round59[],5,FALSE), 0)</f>
        <v>0</v>
      </c>
      <c r="BK134" s="13">
        <f>IFERROR(VLOOKUP($A134,Round60[],5,FALSE), 0)</f>
        <v>0</v>
      </c>
    </row>
    <row r="135" spans="1:63">
      <c r="A135" s="10">
        <v>29630</v>
      </c>
      <c r="B135" s="12" t="s">
        <v>205</v>
      </c>
      <c r="C135" s="11">
        <f xml:space="preserve"> SUM(TotalPoints[[#This Row],[دور 1]:[دور 60]])</f>
        <v>1</v>
      </c>
      <c r="D135" s="13">
        <f>IFERROR(VLOOKUP($A135,Round01[],5,FALSE), 0)</f>
        <v>0</v>
      </c>
      <c r="E135" s="13">
        <f>IFERROR(VLOOKUP($A135,Round02[],5,FALSE), 0)</f>
        <v>0</v>
      </c>
      <c r="F135" s="13">
        <f>IFERROR(VLOOKUP($A135,Round03[],5,FALSE), 0)</f>
        <v>0</v>
      </c>
      <c r="G135" s="13">
        <f>IFERROR(VLOOKUP($A135,Round04[],5,FALSE), 0)</f>
        <v>0</v>
      </c>
      <c r="H135" s="13">
        <f>IFERROR(VLOOKUP($A135,Round05[],5,FALSE), 0)</f>
        <v>1</v>
      </c>
      <c r="I135" s="13">
        <f>IFERROR(VLOOKUP($A135,Round06[],5,FALSE), 0)</f>
        <v>0</v>
      </c>
      <c r="J135" s="13">
        <f>IFERROR(VLOOKUP($A135,Round07[],5,FALSE), 0)</f>
        <v>0</v>
      </c>
      <c r="K135" s="13">
        <f>IFERROR(VLOOKUP($A135,Round08[],5,FALSE), 0)</f>
        <v>0</v>
      </c>
      <c r="L135" s="13">
        <f>IFERROR(VLOOKUP($A135,Round09[],5,FALSE), 0)</f>
        <v>0</v>
      </c>
      <c r="M135" s="13">
        <f>IFERROR(VLOOKUP($A135,Round10[],5,FALSE), 0)</f>
        <v>0</v>
      </c>
      <c r="N135" s="13">
        <f>IFERROR(VLOOKUP($A135,Round11[],5,FALSE), 0)</f>
        <v>0</v>
      </c>
      <c r="O135" s="13">
        <f>IFERROR(VLOOKUP($A135,Round12[],5,FALSE), 0)</f>
        <v>0</v>
      </c>
      <c r="P135" s="13">
        <f>IFERROR(VLOOKUP($A135,Round13[],5,FALSE), 0)</f>
        <v>0</v>
      </c>
      <c r="Q135" s="13">
        <f>IFERROR(VLOOKUP($A135,Round14[],5,FALSE), 0)</f>
        <v>0</v>
      </c>
      <c r="R135" s="13">
        <f>IFERROR(VLOOKUP($A135,Round15[],5,FALSE), 0)</f>
        <v>0</v>
      </c>
      <c r="S135" s="13">
        <f>IFERROR(VLOOKUP($A135,Round16[],5,FALSE), 0)</f>
        <v>0</v>
      </c>
      <c r="T135" s="13">
        <f>IFERROR(VLOOKUP($A135,Round17[],5,FALSE), 0)</f>
        <v>0</v>
      </c>
      <c r="U135" s="13">
        <f>IFERROR(VLOOKUP($A135,Round18[],5,FALSE), 0)</f>
        <v>0</v>
      </c>
      <c r="V135" s="13">
        <f>IFERROR(VLOOKUP($A135,Round19[],5,FALSE), 0)</f>
        <v>0</v>
      </c>
      <c r="W135" s="13">
        <f>IFERROR(VLOOKUP($A135,Round20[],5,FALSE), 0)</f>
        <v>0</v>
      </c>
      <c r="X135" s="13">
        <f>IFERROR(VLOOKUP($A135,Round21[],5,FALSE), 0)</f>
        <v>0</v>
      </c>
      <c r="Y135" s="13">
        <f>IFERROR(VLOOKUP($A135,Round22[],5,FALSE), 0)</f>
        <v>0</v>
      </c>
      <c r="Z135" s="13">
        <f>IFERROR(VLOOKUP($A135,Round23[],5,FALSE), 0)</f>
        <v>0</v>
      </c>
      <c r="AA135" s="13">
        <f>IFERROR(VLOOKUP($A135,Round24[],5,FALSE), 0)</f>
        <v>0</v>
      </c>
      <c r="AB135" s="13">
        <f>IFERROR(VLOOKUP($A135,Round25[],5,FALSE), 0)</f>
        <v>0</v>
      </c>
      <c r="AC135" s="13">
        <f>IFERROR(VLOOKUP($A135,Round26[],5,FALSE), 0)</f>
        <v>0</v>
      </c>
      <c r="AD135" s="13">
        <f>IFERROR(VLOOKUP($A135,Round27[],5,FALSE), 0)</f>
        <v>0</v>
      </c>
      <c r="AE135" s="13">
        <f>IFERROR(VLOOKUP($A135,Round28[],5,FALSE), 0)</f>
        <v>0</v>
      </c>
      <c r="AF135" s="13">
        <f>IFERROR(VLOOKUP($A135,Round29[],5,FALSE), 0)</f>
        <v>0</v>
      </c>
      <c r="AG135" s="13">
        <f>IFERROR(VLOOKUP($A135,Round30[],5,FALSE), 0)</f>
        <v>0</v>
      </c>
      <c r="AH135" s="13">
        <f>IFERROR(VLOOKUP($A135,Round31[],5,FALSE), 0)</f>
        <v>0</v>
      </c>
      <c r="AI135" s="13">
        <f>IFERROR(VLOOKUP($A135,Round32[],5,FALSE), 0)</f>
        <v>0</v>
      </c>
      <c r="AJ135" s="13">
        <f>IFERROR(VLOOKUP($A135,Round33[],5,FALSE), 0)</f>
        <v>0</v>
      </c>
      <c r="AK135" s="13">
        <f>IFERROR(VLOOKUP($A135,Round34[],5,FALSE), 0)</f>
        <v>0</v>
      </c>
      <c r="AL135" s="13">
        <f>IFERROR(VLOOKUP($A135,Round35[],5,FALSE), 0)</f>
        <v>0</v>
      </c>
      <c r="AM135" s="13">
        <f>IFERROR(VLOOKUP($A135,Round36[],5,FALSE), 0)</f>
        <v>0</v>
      </c>
      <c r="AN135" s="13">
        <f>IFERROR(VLOOKUP($A135,Round37[],5,FALSE), 0)</f>
        <v>0</v>
      </c>
      <c r="AO135" s="13">
        <f>IFERROR(VLOOKUP($A135,Round38[],5,FALSE), 0)</f>
        <v>0</v>
      </c>
      <c r="AP135" s="13">
        <f>IFERROR(VLOOKUP($A135,Round39[],5,FALSE), 0)</f>
        <v>0</v>
      </c>
      <c r="AQ135" s="13">
        <f>IFERROR(VLOOKUP($A135,Round40[],5,FALSE), 0)</f>
        <v>0</v>
      </c>
      <c r="AR135" s="13">
        <f>IFERROR(VLOOKUP($A135,Round41[],5,FALSE), 0)</f>
        <v>0</v>
      </c>
      <c r="AS135" s="13">
        <f>IFERROR(VLOOKUP($A135,Round42[],5,FALSE), 0)</f>
        <v>0</v>
      </c>
      <c r="AT135" s="13">
        <f>IFERROR(VLOOKUP($A135,Round43[],5,FALSE), 0)</f>
        <v>0</v>
      </c>
      <c r="AU135" s="13">
        <f>IFERROR(VLOOKUP($A135,Round44[],5,FALSE), 0)</f>
        <v>0</v>
      </c>
      <c r="AV135" s="13">
        <f>IFERROR(VLOOKUP($A135,Round45[],5,FALSE), 0)</f>
        <v>0</v>
      </c>
      <c r="AW135" s="13">
        <f>IFERROR(VLOOKUP($A135,Round46[],5,FALSE), 0)</f>
        <v>0</v>
      </c>
      <c r="AX135" s="13">
        <f>IFERROR(VLOOKUP($A135,Round47[],5,FALSE), 0)</f>
        <v>0</v>
      </c>
      <c r="AY135" s="13">
        <f>IFERROR(VLOOKUP($A135,Round48[],5,FALSE), 0)</f>
        <v>0</v>
      </c>
      <c r="AZ135" s="13">
        <f>IFERROR(VLOOKUP($A135,Round49[],5,FALSE), 0)</f>
        <v>0</v>
      </c>
      <c r="BA135" s="13">
        <f>IFERROR(VLOOKUP($A135,Round50[],5,FALSE), 0)</f>
        <v>0</v>
      </c>
      <c r="BB135" s="13">
        <f>IFERROR(VLOOKUP($A135,Round51[],5,FALSE), 0)</f>
        <v>0</v>
      </c>
      <c r="BC135" s="13">
        <f>IFERROR(VLOOKUP($A135,Round52[],5,FALSE), 0)</f>
        <v>0</v>
      </c>
      <c r="BD135" s="13">
        <f>IFERROR(VLOOKUP($A135,Round53[],5,FALSE), 0)</f>
        <v>0</v>
      </c>
      <c r="BE135" s="13">
        <f>IFERROR(VLOOKUP($A135,Round54[],5,FALSE), 0)</f>
        <v>0</v>
      </c>
      <c r="BF135" s="13">
        <f>IFERROR(VLOOKUP($A135,Round55[],5,FALSE), 0)</f>
        <v>0</v>
      </c>
      <c r="BG135" s="13">
        <f>IFERROR(VLOOKUP($A135,Round56[],5,FALSE), 0)</f>
        <v>0</v>
      </c>
      <c r="BH135" s="13">
        <f>IFERROR(VLOOKUP($A135,Round57[],5,FALSE), 0)</f>
        <v>0</v>
      </c>
      <c r="BI135" s="13">
        <f>IFERROR(VLOOKUP($A135,Round58[],5,FALSE), 0)</f>
        <v>0</v>
      </c>
      <c r="BJ135" s="13">
        <f>IFERROR(VLOOKUP($A135,Round59[],5,FALSE), 0)</f>
        <v>0</v>
      </c>
      <c r="BK135" s="13">
        <f>IFERROR(VLOOKUP($A135,Round60[],5,FALSE), 0)</f>
        <v>0</v>
      </c>
    </row>
    <row r="136" spans="1:63">
      <c r="A136" s="10">
        <v>29613</v>
      </c>
      <c r="B136" s="12" t="s">
        <v>194</v>
      </c>
      <c r="C136" s="11">
        <f xml:space="preserve"> SUM(TotalPoints[[#This Row],[دور 1]:[دور 60]])</f>
        <v>1</v>
      </c>
      <c r="D136" s="13">
        <f>IFERROR(VLOOKUP($A136,Round01[],5,FALSE), 0)</f>
        <v>0</v>
      </c>
      <c r="E136" s="13">
        <f>IFERROR(VLOOKUP($A136,Round02[],5,FALSE), 0)</f>
        <v>0</v>
      </c>
      <c r="F136" s="13">
        <f>IFERROR(VLOOKUP($A136,Round03[],5,FALSE), 0)</f>
        <v>0</v>
      </c>
      <c r="G136" s="13">
        <f>IFERROR(VLOOKUP($A136,Round04[],5,FALSE), 0)</f>
        <v>1</v>
      </c>
      <c r="H136" s="13">
        <f>IFERROR(VLOOKUP($A136,Round05[],5,FALSE), 0)</f>
        <v>0</v>
      </c>
      <c r="I136" s="13">
        <f>IFERROR(VLOOKUP($A136,Round06[],5,FALSE), 0)</f>
        <v>0</v>
      </c>
      <c r="J136" s="13">
        <f>IFERROR(VLOOKUP($A136,Round07[],5,FALSE), 0)</f>
        <v>0</v>
      </c>
      <c r="K136" s="13">
        <f>IFERROR(VLOOKUP($A136,Round08[],5,FALSE), 0)</f>
        <v>0</v>
      </c>
      <c r="L136" s="13">
        <f>IFERROR(VLOOKUP($A136,Round09[],5,FALSE), 0)</f>
        <v>0</v>
      </c>
      <c r="M136" s="13">
        <f>IFERROR(VLOOKUP($A136,Round10[],5,FALSE), 0)</f>
        <v>0</v>
      </c>
      <c r="N136" s="13">
        <f>IFERROR(VLOOKUP($A136,Round11[],5,FALSE), 0)</f>
        <v>0</v>
      </c>
      <c r="O136" s="13">
        <f>IFERROR(VLOOKUP($A136,Round12[],5,FALSE), 0)</f>
        <v>0</v>
      </c>
      <c r="P136" s="13">
        <f>IFERROR(VLOOKUP($A136,Round13[],5,FALSE), 0)</f>
        <v>0</v>
      </c>
      <c r="Q136" s="13">
        <f>IFERROR(VLOOKUP($A136,Round14[],5,FALSE), 0)</f>
        <v>0</v>
      </c>
      <c r="R136" s="13">
        <f>IFERROR(VLOOKUP($A136,Round15[],5,FALSE), 0)</f>
        <v>0</v>
      </c>
      <c r="S136" s="13">
        <f>IFERROR(VLOOKUP($A136,Round16[],5,FALSE), 0)</f>
        <v>0</v>
      </c>
      <c r="T136" s="13">
        <f>IFERROR(VLOOKUP($A136,Round17[],5,FALSE), 0)</f>
        <v>0</v>
      </c>
      <c r="U136" s="13">
        <f>IFERROR(VLOOKUP($A136,Round18[],5,FALSE), 0)</f>
        <v>0</v>
      </c>
      <c r="V136" s="13">
        <f>IFERROR(VLOOKUP($A136,Round19[],5,FALSE), 0)</f>
        <v>0</v>
      </c>
      <c r="W136" s="13">
        <f>IFERROR(VLOOKUP($A136,Round20[],5,FALSE), 0)</f>
        <v>0</v>
      </c>
      <c r="X136" s="13">
        <f>IFERROR(VLOOKUP($A136,Round21[],5,FALSE), 0)</f>
        <v>0</v>
      </c>
      <c r="Y136" s="13">
        <f>IFERROR(VLOOKUP($A136,Round22[],5,FALSE), 0)</f>
        <v>0</v>
      </c>
      <c r="Z136" s="13">
        <f>IFERROR(VLOOKUP($A136,Round23[],5,FALSE), 0)</f>
        <v>0</v>
      </c>
      <c r="AA136" s="13">
        <f>IFERROR(VLOOKUP($A136,Round24[],5,FALSE), 0)</f>
        <v>0</v>
      </c>
      <c r="AB136" s="13">
        <f>IFERROR(VLOOKUP($A136,Round25[],5,FALSE), 0)</f>
        <v>0</v>
      </c>
      <c r="AC136" s="13">
        <f>IFERROR(VLOOKUP($A136,Round26[],5,FALSE), 0)</f>
        <v>0</v>
      </c>
      <c r="AD136" s="13">
        <f>IFERROR(VLOOKUP($A136,Round27[],5,FALSE), 0)</f>
        <v>0</v>
      </c>
      <c r="AE136" s="13">
        <f>IFERROR(VLOOKUP($A136,Round28[],5,FALSE), 0)</f>
        <v>0</v>
      </c>
      <c r="AF136" s="13">
        <f>IFERROR(VLOOKUP($A136,Round29[],5,FALSE), 0)</f>
        <v>0</v>
      </c>
      <c r="AG136" s="13">
        <f>IFERROR(VLOOKUP($A136,Round30[],5,FALSE), 0)</f>
        <v>0</v>
      </c>
      <c r="AH136" s="13">
        <f>IFERROR(VLOOKUP($A136,Round31[],5,FALSE), 0)</f>
        <v>0</v>
      </c>
      <c r="AI136" s="13">
        <f>IFERROR(VLOOKUP($A136,Round32[],5,FALSE), 0)</f>
        <v>0</v>
      </c>
      <c r="AJ136" s="13">
        <f>IFERROR(VLOOKUP($A136,Round33[],5,FALSE), 0)</f>
        <v>0</v>
      </c>
      <c r="AK136" s="13">
        <f>IFERROR(VLOOKUP($A136,Round34[],5,FALSE), 0)</f>
        <v>0</v>
      </c>
      <c r="AL136" s="13">
        <f>IFERROR(VLOOKUP($A136,Round35[],5,FALSE), 0)</f>
        <v>0</v>
      </c>
      <c r="AM136" s="13">
        <f>IFERROR(VLOOKUP($A136,Round36[],5,FALSE), 0)</f>
        <v>0</v>
      </c>
      <c r="AN136" s="13">
        <f>IFERROR(VLOOKUP($A136,Round37[],5,FALSE), 0)</f>
        <v>0</v>
      </c>
      <c r="AO136" s="13">
        <f>IFERROR(VLOOKUP($A136,Round38[],5,FALSE), 0)</f>
        <v>0</v>
      </c>
      <c r="AP136" s="13">
        <f>IFERROR(VLOOKUP($A136,Round39[],5,FALSE), 0)</f>
        <v>0</v>
      </c>
      <c r="AQ136" s="13">
        <f>IFERROR(VLOOKUP($A136,Round40[],5,FALSE), 0)</f>
        <v>0</v>
      </c>
      <c r="AR136" s="13">
        <f>IFERROR(VLOOKUP($A136,Round41[],5,FALSE), 0)</f>
        <v>0</v>
      </c>
      <c r="AS136" s="13">
        <f>IFERROR(VLOOKUP($A136,Round42[],5,FALSE), 0)</f>
        <v>0</v>
      </c>
      <c r="AT136" s="13">
        <f>IFERROR(VLOOKUP($A136,Round43[],5,FALSE), 0)</f>
        <v>0</v>
      </c>
      <c r="AU136" s="13">
        <f>IFERROR(VLOOKUP($A136,Round44[],5,FALSE), 0)</f>
        <v>0</v>
      </c>
      <c r="AV136" s="13">
        <f>IFERROR(VLOOKUP($A136,Round45[],5,FALSE), 0)</f>
        <v>0</v>
      </c>
      <c r="AW136" s="13">
        <f>IFERROR(VLOOKUP($A136,Round46[],5,FALSE), 0)</f>
        <v>0</v>
      </c>
      <c r="AX136" s="13">
        <f>IFERROR(VLOOKUP($A136,Round47[],5,FALSE), 0)</f>
        <v>0</v>
      </c>
      <c r="AY136" s="13">
        <f>IFERROR(VLOOKUP($A136,Round48[],5,FALSE), 0)</f>
        <v>0</v>
      </c>
      <c r="AZ136" s="13">
        <f>IFERROR(VLOOKUP($A136,Round49[],5,FALSE), 0)</f>
        <v>0</v>
      </c>
      <c r="BA136" s="13">
        <f>IFERROR(VLOOKUP($A136,Round50[],5,FALSE), 0)</f>
        <v>0</v>
      </c>
      <c r="BB136" s="13">
        <f>IFERROR(VLOOKUP($A136,Round51[],5,FALSE), 0)</f>
        <v>0</v>
      </c>
      <c r="BC136" s="13">
        <f>IFERROR(VLOOKUP($A136,Round52[],5,FALSE), 0)</f>
        <v>0</v>
      </c>
      <c r="BD136" s="13">
        <f>IFERROR(VLOOKUP($A136,Round53[],5,FALSE), 0)</f>
        <v>0</v>
      </c>
      <c r="BE136" s="13">
        <f>IFERROR(VLOOKUP($A136,Round54[],5,FALSE), 0)</f>
        <v>0</v>
      </c>
      <c r="BF136" s="13">
        <f>IFERROR(VLOOKUP($A136,Round55[],5,FALSE), 0)</f>
        <v>0</v>
      </c>
      <c r="BG136" s="13">
        <f>IFERROR(VLOOKUP($A136,Round56[],5,FALSE), 0)</f>
        <v>0</v>
      </c>
      <c r="BH136" s="13">
        <f>IFERROR(VLOOKUP($A136,Round57[],5,FALSE), 0)</f>
        <v>0</v>
      </c>
      <c r="BI136" s="13">
        <f>IFERROR(VLOOKUP($A136,Round58[],5,FALSE), 0)</f>
        <v>0</v>
      </c>
      <c r="BJ136" s="13">
        <f>IFERROR(VLOOKUP($A136,Round59[],5,FALSE), 0)</f>
        <v>0</v>
      </c>
      <c r="BK136" s="13">
        <f>IFERROR(VLOOKUP($A136,Round60[],5,FALSE), 0)</f>
        <v>0</v>
      </c>
    </row>
    <row r="137" spans="1:63" ht="22.5">
      <c r="A137" s="1">
        <v>29550</v>
      </c>
      <c r="B137" s="5" t="s">
        <v>185</v>
      </c>
      <c r="C137" s="7">
        <f xml:space="preserve"> SUM(TotalPoints[[#This Row],[دور 1]:[دور 60]])</f>
        <v>1</v>
      </c>
      <c r="D137" s="4">
        <f>IFERROR(VLOOKUP($A137,Round01[],5,FALSE), 0)</f>
        <v>0</v>
      </c>
      <c r="E137" s="4">
        <f>IFERROR(VLOOKUP($A137,Round02[],5,FALSE), 0)</f>
        <v>0</v>
      </c>
      <c r="F137" s="4">
        <f>IFERROR(VLOOKUP($A137,Round03[],5,FALSE), 0)</f>
        <v>1</v>
      </c>
      <c r="G137" s="4">
        <f>IFERROR(VLOOKUP($A137,Round04[],5,FALSE), 0)</f>
        <v>0</v>
      </c>
      <c r="H137" s="4">
        <f>IFERROR(VLOOKUP($A137,Round05[],5,FALSE), 0)</f>
        <v>0</v>
      </c>
      <c r="I137" s="4">
        <f>IFERROR(VLOOKUP($A137,Round06[],5,FALSE), 0)</f>
        <v>0</v>
      </c>
      <c r="J137" s="1">
        <f>IFERROR(VLOOKUP($A137,Round07[],5,FALSE), 0)</f>
        <v>0</v>
      </c>
      <c r="K137" s="1">
        <f>IFERROR(VLOOKUP($A137,Round08[],5,FALSE), 0)</f>
        <v>0</v>
      </c>
      <c r="L137" s="1">
        <f>IFERROR(VLOOKUP($A137,Round09[],5,FALSE), 0)</f>
        <v>0</v>
      </c>
      <c r="M137" s="1">
        <f>IFERROR(VLOOKUP($A137,Round10[],5,FALSE), 0)</f>
        <v>0</v>
      </c>
      <c r="N137" s="1">
        <f>IFERROR(VLOOKUP($A137,Round11[],5,FALSE), 0)</f>
        <v>0</v>
      </c>
      <c r="O137" s="1">
        <f>IFERROR(VLOOKUP($A137,Round12[],5,FALSE), 0)</f>
        <v>0</v>
      </c>
      <c r="P137" s="1">
        <f>IFERROR(VLOOKUP($A137,Round13[],5,FALSE), 0)</f>
        <v>0</v>
      </c>
      <c r="Q137" s="1">
        <f>IFERROR(VLOOKUP($A137,Round14[],5,FALSE), 0)</f>
        <v>0</v>
      </c>
      <c r="R137" s="1">
        <f>IFERROR(VLOOKUP($A137,Round15[],5,FALSE), 0)</f>
        <v>0</v>
      </c>
      <c r="S137" s="1">
        <f>IFERROR(VLOOKUP($A137,Round16[],5,FALSE), 0)</f>
        <v>0</v>
      </c>
      <c r="T137" s="1">
        <f>IFERROR(VLOOKUP($A137,Round17[],5,FALSE), 0)</f>
        <v>0</v>
      </c>
      <c r="U137" s="1">
        <f>IFERROR(VLOOKUP($A137,Round18[],5,FALSE), 0)</f>
        <v>0</v>
      </c>
      <c r="V137" s="1">
        <f>IFERROR(VLOOKUP($A137,Round19[],5,FALSE), 0)</f>
        <v>0</v>
      </c>
      <c r="W137" s="1">
        <f>IFERROR(VLOOKUP($A137,Round20[],5,FALSE), 0)</f>
        <v>0</v>
      </c>
      <c r="X137" s="1">
        <f>IFERROR(VLOOKUP($A137,Round21[],5,FALSE), 0)</f>
        <v>0</v>
      </c>
      <c r="Y137" s="1">
        <f>IFERROR(VLOOKUP($A137,Round22[],5,FALSE), 0)</f>
        <v>0</v>
      </c>
      <c r="Z137" s="1">
        <f>IFERROR(VLOOKUP($A137,Round23[],5,FALSE), 0)</f>
        <v>0</v>
      </c>
      <c r="AA137" s="1">
        <f>IFERROR(VLOOKUP($A137,Round24[],5,FALSE), 0)</f>
        <v>0</v>
      </c>
      <c r="AB137" s="1">
        <f>IFERROR(VLOOKUP($A137,Round25[],5,FALSE), 0)</f>
        <v>0</v>
      </c>
      <c r="AC137" s="1">
        <f>IFERROR(VLOOKUP($A137,Round26[],5,FALSE), 0)</f>
        <v>0</v>
      </c>
      <c r="AD137" s="1">
        <f>IFERROR(VLOOKUP($A137,Round27[],5,FALSE), 0)</f>
        <v>0</v>
      </c>
      <c r="AE137" s="1">
        <f>IFERROR(VLOOKUP($A137,Round28[],5,FALSE), 0)</f>
        <v>0</v>
      </c>
      <c r="AF137" s="1">
        <f>IFERROR(VLOOKUP($A137,Round29[],5,FALSE), 0)</f>
        <v>0</v>
      </c>
      <c r="AG137" s="1">
        <f>IFERROR(VLOOKUP($A137,Round30[],5,FALSE), 0)</f>
        <v>0</v>
      </c>
      <c r="AH137" s="1">
        <f>IFERROR(VLOOKUP($A137,Round31[],5,FALSE), 0)</f>
        <v>0</v>
      </c>
      <c r="AI137" s="1">
        <f>IFERROR(VLOOKUP($A137,Round32[],5,FALSE), 0)</f>
        <v>0</v>
      </c>
      <c r="AJ137" s="1">
        <f>IFERROR(VLOOKUP($A137,Round33[],5,FALSE), 0)</f>
        <v>0</v>
      </c>
      <c r="AK137" s="1">
        <f>IFERROR(VLOOKUP($A137,Round34[],5,FALSE), 0)</f>
        <v>0</v>
      </c>
      <c r="AL137" s="1">
        <f>IFERROR(VLOOKUP($A137,Round35[],5,FALSE), 0)</f>
        <v>0</v>
      </c>
      <c r="AM137" s="1">
        <f>IFERROR(VLOOKUP($A137,Round36[],5,FALSE), 0)</f>
        <v>0</v>
      </c>
      <c r="AN137" s="1">
        <f>IFERROR(VLOOKUP($A137,Round37[],5,FALSE), 0)</f>
        <v>0</v>
      </c>
      <c r="AO137" s="1">
        <f>IFERROR(VLOOKUP($A137,Round38[],5,FALSE), 0)</f>
        <v>0</v>
      </c>
      <c r="AP137" s="1">
        <f>IFERROR(VLOOKUP($A137,Round39[],5,FALSE), 0)</f>
        <v>0</v>
      </c>
      <c r="AQ137" s="1">
        <f>IFERROR(VLOOKUP($A137,Round40[],5,FALSE), 0)</f>
        <v>0</v>
      </c>
      <c r="AR137" s="1">
        <f>IFERROR(VLOOKUP($A137,Round41[],5,FALSE), 0)</f>
        <v>0</v>
      </c>
      <c r="AS137" s="1">
        <f>IFERROR(VLOOKUP($A137,Round42[],5,FALSE), 0)</f>
        <v>0</v>
      </c>
      <c r="AT137" s="1">
        <f>IFERROR(VLOOKUP($A137,Round43[],5,FALSE), 0)</f>
        <v>0</v>
      </c>
      <c r="AU137" s="1">
        <f>IFERROR(VLOOKUP($A137,Round44[],5,FALSE), 0)</f>
        <v>0</v>
      </c>
      <c r="AV137" s="1">
        <f>IFERROR(VLOOKUP($A137,Round45[],5,FALSE), 0)</f>
        <v>0</v>
      </c>
      <c r="AW137" s="1">
        <f>IFERROR(VLOOKUP($A137,Round46[],5,FALSE), 0)</f>
        <v>0</v>
      </c>
      <c r="AX137" s="1">
        <f>IFERROR(VLOOKUP($A137,Round47[],5,FALSE), 0)</f>
        <v>0</v>
      </c>
      <c r="AY137" s="1">
        <f>IFERROR(VLOOKUP($A137,Round48[],5,FALSE), 0)</f>
        <v>0</v>
      </c>
      <c r="AZ137" s="1">
        <f>IFERROR(VLOOKUP($A137,Round49[],5,FALSE), 0)</f>
        <v>0</v>
      </c>
      <c r="BA137" s="1">
        <f>IFERROR(VLOOKUP($A137,Round50[],5,FALSE), 0)</f>
        <v>0</v>
      </c>
      <c r="BB137" s="1">
        <f>IFERROR(VLOOKUP($A137,Round51[],5,FALSE), 0)</f>
        <v>0</v>
      </c>
      <c r="BC137" s="1">
        <f>IFERROR(VLOOKUP($A137,Round52[],5,FALSE), 0)</f>
        <v>0</v>
      </c>
      <c r="BD137" s="1">
        <f>IFERROR(VLOOKUP($A137,Round53[],5,FALSE), 0)</f>
        <v>0</v>
      </c>
      <c r="BE137" s="1">
        <f>IFERROR(VLOOKUP($A137,Round54[],5,FALSE), 0)</f>
        <v>0</v>
      </c>
      <c r="BF137" s="1">
        <f>IFERROR(VLOOKUP($A137,Round55[],5,FALSE), 0)</f>
        <v>0</v>
      </c>
      <c r="BG137" s="1">
        <f>IFERROR(VLOOKUP($A137,Round56[],5,FALSE), 0)</f>
        <v>0</v>
      </c>
      <c r="BH137" s="1">
        <f>IFERROR(VLOOKUP($A137,Round57[],5,FALSE), 0)</f>
        <v>0</v>
      </c>
      <c r="BI137" s="1">
        <f>IFERROR(VLOOKUP($A137,Round58[],5,FALSE), 0)</f>
        <v>0</v>
      </c>
      <c r="BJ137" s="1">
        <f>IFERROR(VLOOKUP($A137,Round59[],5,FALSE), 0)</f>
        <v>0</v>
      </c>
      <c r="BK137" s="1">
        <f>IFERROR(VLOOKUP($A137,Round60[],5,FALSE), 0)</f>
        <v>0</v>
      </c>
    </row>
    <row r="138" spans="1:63">
      <c r="A138" s="10">
        <v>29063</v>
      </c>
      <c r="B138" s="12" t="s">
        <v>213</v>
      </c>
      <c r="C138" s="11">
        <f xml:space="preserve"> SUM(TotalPoints[[#This Row],[دور 1]:[دور 60]])</f>
        <v>1</v>
      </c>
      <c r="D138" s="13">
        <f>IFERROR(VLOOKUP($A138,Round01[],5,FALSE), 0)</f>
        <v>0</v>
      </c>
      <c r="E138" s="13">
        <f>IFERROR(VLOOKUP($A138,Round02[],5,FALSE), 0)</f>
        <v>0</v>
      </c>
      <c r="F138" s="13">
        <f>IFERROR(VLOOKUP($A138,Round03[],5,FALSE), 0)</f>
        <v>0</v>
      </c>
      <c r="G138" s="13">
        <f>IFERROR(VLOOKUP($A138,Round04[],5,FALSE), 0)</f>
        <v>0</v>
      </c>
      <c r="H138" s="13">
        <f>IFERROR(VLOOKUP($A138,Round05[],5,FALSE), 0)</f>
        <v>1</v>
      </c>
      <c r="I138" s="13">
        <f>IFERROR(VLOOKUP($A138,Round06[],5,FALSE), 0)</f>
        <v>0</v>
      </c>
      <c r="J138" s="13">
        <f>IFERROR(VLOOKUP($A138,Round07[],5,FALSE), 0)</f>
        <v>0</v>
      </c>
      <c r="K138" s="13">
        <f>IFERROR(VLOOKUP($A138,Round08[],5,FALSE), 0)</f>
        <v>0</v>
      </c>
      <c r="L138" s="13">
        <f>IFERROR(VLOOKUP($A138,Round09[],5,FALSE), 0)</f>
        <v>0</v>
      </c>
      <c r="M138" s="13">
        <f>IFERROR(VLOOKUP($A138,Round10[],5,FALSE), 0)</f>
        <v>0</v>
      </c>
      <c r="N138" s="13">
        <f>IFERROR(VLOOKUP($A138,Round11[],5,FALSE), 0)</f>
        <v>0</v>
      </c>
      <c r="O138" s="13">
        <f>IFERROR(VLOOKUP($A138,Round12[],5,FALSE), 0)</f>
        <v>0</v>
      </c>
      <c r="P138" s="13">
        <f>IFERROR(VLOOKUP($A138,Round13[],5,FALSE), 0)</f>
        <v>0</v>
      </c>
      <c r="Q138" s="13">
        <f>IFERROR(VLOOKUP($A138,Round14[],5,FALSE), 0)</f>
        <v>0</v>
      </c>
      <c r="R138" s="13">
        <f>IFERROR(VLOOKUP($A138,Round15[],5,FALSE), 0)</f>
        <v>0</v>
      </c>
      <c r="S138" s="13">
        <f>IFERROR(VLOOKUP($A138,Round16[],5,FALSE), 0)</f>
        <v>0</v>
      </c>
      <c r="T138" s="13">
        <f>IFERROR(VLOOKUP($A138,Round17[],5,FALSE), 0)</f>
        <v>0</v>
      </c>
      <c r="U138" s="13">
        <f>IFERROR(VLOOKUP($A138,Round18[],5,FALSE), 0)</f>
        <v>0</v>
      </c>
      <c r="V138" s="13">
        <f>IFERROR(VLOOKUP($A138,Round19[],5,FALSE), 0)</f>
        <v>0</v>
      </c>
      <c r="W138" s="13">
        <f>IFERROR(VLOOKUP($A138,Round20[],5,FALSE), 0)</f>
        <v>0</v>
      </c>
      <c r="X138" s="13">
        <f>IFERROR(VLOOKUP($A138,Round21[],5,FALSE), 0)</f>
        <v>0</v>
      </c>
      <c r="Y138" s="13">
        <f>IFERROR(VLOOKUP($A138,Round22[],5,FALSE), 0)</f>
        <v>0</v>
      </c>
      <c r="Z138" s="13">
        <f>IFERROR(VLOOKUP($A138,Round23[],5,FALSE), 0)</f>
        <v>0</v>
      </c>
      <c r="AA138" s="13">
        <f>IFERROR(VLOOKUP($A138,Round24[],5,FALSE), 0)</f>
        <v>0</v>
      </c>
      <c r="AB138" s="13">
        <f>IFERROR(VLOOKUP($A138,Round25[],5,FALSE), 0)</f>
        <v>0</v>
      </c>
      <c r="AC138" s="13">
        <f>IFERROR(VLOOKUP($A138,Round26[],5,FALSE), 0)</f>
        <v>0</v>
      </c>
      <c r="AD138" s="13">
        <f>IFERROR(VLOOKUP($A138,Round27[],5,FALSE), 0)</f>
        <v>0</v>
      </c>
      <c r="AE138" s="13">
        <f>IFERROR(VLOOKUP($A138,Round28[],5,FALSE), 0)</f>
        <v>0</v>
      </c>
      <c r="AF138" s="13">
        <f>IFERROR(VLOOKUP($A138,Round29[],5,FALSE), 0)</f>
        <v>0</v>
      </c>
      <c r="AG138" s="13">
        <f>IFERROR(VLOOKUP($A138,Round30[],5,FALSE), 0)</f>
        <v>0</v>
      </c>
      <c r="AH138" s="13">
        <f>IFERROR(VLOOKUP($A138,Round31[],5,FALSE), 0)</f>
        <v>0</v>
      </c>
      <c r="AI138" s="13">
        <f>IFERROR(VLOOKUP($A138,Round32[],5,FALSE), 0)</f>
        <v>0</v>
      </c>
      <c r="AJ138" s="13">
        <f>IFERROR(VLOOKUP($A138,Round33[],5,FALSE), 0)</f>
        <v>0</v>
      </c>
      <c r="AK138" s="13">
        <f>IFERROR(VLOOKUP($A138,Round34[],5,FALSE), 0)</f>
        <v>0</v>
      </c>
      <c r="AL138" s="13">
        <f>IFERROR(VLOOKUP($A138,Round35[],5,FALSE), 0)</f>
        <v>0</v>
      </c>
      <c r="AM138" s="13">
        <f>IFERROR(VLOOKUP($A138,Round36[],5,FALSE), 0)</f>
        <v>0</v>
      </c>
      <c r="AN138" s="13">
        <f>IFERROR(VLOOKUP($A138,Round37[],5,FALSE), 0)</f>
        <v>0</v>
      </c>
      <c r="AO138" s="13">
        <f>IFERROR(VLOOKUP($A138,Round38[],5,FALSE), 0)</f>
        <v>0</v>
      </c>
      <c r="AP138" s="13">
        <f>IFERROR(VLOOKUP($A138,Round39[],5,FALSE), 0)</f>
        <v>0</v>
      </c>
      <c r="AQ138" s="13">
        <f>IFERROR(VLOOKUP($A138,Round40[],5,FALSE), 0)</f>
        <v>0</v>
      </c>
      <c r="AR138" s="13">
        <f>IFERROR(VLOOKUP($A138,Round41[],5,FALSE), 0)</f>
        <v>0</v>
      </c>
      <c r="AS138" s="13">
        <f>IFERROR(VLOOKUP($A138,Round42[],5,FALSE), 0)</f>
        <v>0</v>
      </c>
      <c r="AT138" s="13">
        <f>IFERROR(VLOOKUP($A138,Round43[],5,FALSE), 0)</f>
        <v>0</v>
      </c>
      <c r="AU138" s="13">
        <f>IFERROR(VLOOKUP($A138,Round44[],5,FALSE), 0)</f>
        <v>0</v>
      </c>
      <c r="AV138" s="13">
        <f>IFERROR(VLOOKUP($A138,Round45[],5,FALSE), 0)</f>
        <v>0</v>
      </c>
      <c r="AW138" s="13">
        <f>IFERROR(VLOOKUP($A138,Round46[],5,FALSE), 0)</f>
        <v>0</v>
      </c>
      <c r="AX138" s="13">
        <f>IFERROR(VLOOKUP($A138,Round47[],5,FALSE), 0)</f>
        <v>0</v>
      </c>
      <c r="AY138" s="13">
        <f>IFERROR(VLOOKUP($A138,Round48[],5,FALSE), 0)</f>
        <v>0</v>
      </c>
      <c r="AZ138" s="13">
        <f>IFERROR(VLOOKUP($A138,Round49[],5,FALSE), 0)</f>
        <v>0</v>
      </c>
      <c r="BA138" s="13">
        <f>IFERROR(VLOOKUP($A138,Round50[],5,FALSE), 0)</f>
        <v>0</v>
      </c>
      <c r="BB138" s="13">
        <f>IFERROR(VLOOKUP($A138,Round51[],5,FALSE), 0)</f>
        <v>0</v>
      </c>
      <c r="BC138" s="13">
        <f>IFERROR(VLOOKUP($A138,Round52[],5,FALSE), 0)</f>
        <v>0</v>
      </c>
      <c r="BD138" s="13">
        <f>IFERROR(VLOOKUP($A138,Round53[],5,FALSE), 0)</f>
        <v>0</v>
      </c>
      <c r="BE138" s="13">
        <f>IFERROR(VLOOKUP($A138,Round54[],5,FALSE), 0)</f>
        <v>0</v>
      </c>
      <c r="BF138" s="13">
        <f>IFERROR(VLOOKUP($A138,Round55[],5,FALSE), 0)</f>
        <v>0</v>
      </c>
      <c r="BG138" s="13">
        <f>IFERROR(VLOOKUP($A138,Round56[],5,FALSE), 0)</f>
        <v>0</v>
      </c>
      <c r="BH138" s="13">
        <f>IFERROR(VLOOKUP($A138,Round57[],5,FALSE), 0)</f>
        <v>0</v>
      </c>
      <c r="BI138" s="13">
        <f>IFERROR(VLOOKUP($A138,Round58[],5,FALSE), 0)</f>
        <v>0</v>
      </c>
      <c r="BJ138" s="13">
        <f>IFERROR(VLOOKUP($A138,Round59[],5,FALSE), 0)</f>
        <v>0</v>
      </c>
      <c r="BK138" s="13">
        <f>IFERROR(VLOOKUP($A138,Round60[],5,FALSE), 0)</f>
        <v>0</v>
      </c>
    </row>
    <row r="139" spans="1:63" ht="22.5">
      <c r="A139" s="1">
        <v>28524</v>
      </c>
      <c r="B139" s="5" t="s">
        <v>186</v>
      </c>
      <c r="C139" s="7">
        <f xml:space="preserve"> SUM(TotalPoints[[#This Row],[دور 1]:[دور 60]])</f>
        <v>1</v>
      </c>
      <c r="D139" s="4">
        <f>IFERROR(VLOOKUP($A139,Round01[],5,FALSE), 0)</f>
        <v>0</v>
      </c>
      <c r="E139" s="4">
        <f>IFERROR(VLOOKUP($A139,Round02[],5,FALSE), 0)</f>
        <v>0</v>
      </c>
      <c r="F139" s="4">
        <f>IFERROR(VLOOKUP($A139,Round03[],5,FALSE), 0)</f>
        <v>1</v>
      </c>
      <c r="G139" s="4">
        <f>IFERROR(VLOOKUP($A139,Round04[],5,FALSE), 0)</f>
        <v>0</v>
      </c>
      <c r="H139" s="4">
        <f>IFERROR(VLOOKUP($A139,Round05[],5,FALSE), 0)</f>
        <v>0</v>
      </c>
      <c r="I139" s="4">
        <f>IFERROR(VLOOKUP($A139,Round06[],5,FALSE), 0)</f>
        <v>0</v>
      </c>
      <c r="J139" s="4">
        <f>IFERROR(VLOOKUP($A139,Round07[],5,FALSE), 0)</f>
        <v>0</v>
      </c>
      <c r="K139" s="4">
        <f>IFERROR(VLOOKUP($A139,Round08[],5,FALSE), 0)</f>
        <v>0</v>
      </c>
      <c r="L139" s="4">
        <f>IFERROR(VLOOKUP($A139,Round09[],5,FALSE), 0)</f>
        <v>0</v>
      </c>
      <c r="M139" s="4">
        <f>IFERROR(VLOOKUP($A139,Round10[],5,FALSE), 0)</f>
        <v>0</v>
      </c>
      <c r="N139" s="4">
        <f>IFERROR(VLOOKUP($A139,Round11[],5,FALSE), 0)</f>
        <v>0</v>
      </c>
      <c r="O139" s="4">
        <f>IFERROR(VLOOKUP($A139,Round12[],5,FALSE), 0)</f>
        <v>0</v>
      </c>
      <c r="P139" s="4">
        <f>IFERROR(VLOOKUP($A139,Round13[],5,FALSE), 0)</f>
        <v>0</v>
      </c>
      <c r="Q139" s="4">
        <f>IFERROR(VLOOKUP($A139,Round14[],5,FALSE), 0)</f>
        <v>0</v>
      </c>
      <c r="R139" s="4">
        <f>IFERROR(VLOOKUP($A139,Round15[],5,FALSE), 0)</f>
        <v>0</v>
      </c>
      <c r="S139" s="4">
        <f>IFERROR(VLOOKUP($A139,Round16[],5,FALSE), 0)</f>
        <v>0</v>
      </c>
      <c r="T139" s="4">
        <f>IFERROR(VLOOKUP($A139,Round17[],5,FALSE), 0)</f>
        <v>0</v>
      </c>
      <c r="U139" s="4">
        <f>IFERROR(VLOOKUP($A139,Round18[],5,FALSE), 0)</f>
        <v>0</v>
      </c>
      <c r="V139" s="4">
        <f>IFERROR(VLOOKUP($A139,Round19[],5,FALSE), 0)</f>
        <v>0</v>
      </c>
      <c r="W139" s="4">
        <f>IFERROR(VLOOKUP($A139,Round20[],5,FALSE), 0)</f>
        <v>0</v>
      </c>
      <c r="X139" s="4">
        <f>IFERROR(VLOOKUP($A139,Round21[],5,FALSE), 0)</f>
        <v>0</v>
      </c>
      <c r="Y139" s="4">
        <f>IFERROR(VLOOKUP($A139,Round22[],5,FALSE), 0)</f>
        <v>0</v>
      </c>
      <c r="Z139" s="4">
        <f>IFERROR(VLOOKUP($A139,Round23[],5,FALSE), 0)</f>
        <v>0</v>
      </c>
      <c r="AA139" s="4">
        <f>IFERROR(VLOOKUP($A139,Round24[],5,FALSE), 0)</f>
        <v>0</v>
      </c>
      <c r="AB139" s="4">
        <f>IFERROR(VLOOKUP($A139,Round25[],5,FALSE), 0)</f>
        <v>0</v>
      </c>
      <c r="AC139" s="4">
        <f>IFERROR(VLOOKUP($A139,Round26[],5,FALSE), 0)</f>
        <v>0</v>
      </c>
      <c r="AD139" s="4">
        <f>IFERROR(VLOOKUP($A139,Round27[],5,FALSE), 0)</f>
        <v>0</v>
      </c>
      <c r="AE139" s="4">
        <f>IFERROR(VLOOKUP($A139,Round28[],5,FALSE), 0)</f>
        <v>0</v>
      </c>
      <c r="AF139" s="4">
        <f>IFERROR(VLOOKUP($A139,Round29[],5,FALSE), 0)</f>
        <v>0</v>
      </c>
      <c r="AG139" s="4">
        <f>IFERROR(VLOOKUP($A139,Round30[],5,FALSE), 0)</f>
        <v>0</v>
      </c>
      <c r="AH139" s="4">
        <f>IFERROR(VLOOKUP($A139,Round31[],5,FALSE), 0)</f>
        <v>0</v>
      </c>
      <c r="AI139" s="4">
        <f>IFERROR(VLOOKUP($A139,Round32[],5,FALSE), 0)</f>
        <v>0</v>
      </c>
      <c r="AJ139" s="4">
        <f>IFERROR(VLOOKUP($A139,Round33[],5,FALSE), 0)</f>
        <v>0</v>
      </c>
      <c r="AK139" s="4">
        <f>IFERROR(VLOOKUP($A139,Round34[],5,FALSE), 0)</f>
        <v>0</v>
      </c>
      <c r="AL139" s="4">
        <f>IFERROR(VLOOKUP($A139,Round35[],5,FALSE), 0)</f>
        <v>0</v>
      </c>
      <c r="AM139" s="4">
        <f>IFERROR(VLOOKUP($A139,Round36[],5,FALSE), 0)</f>
        <v>0</v>
      </c>
      <c r="AN139" s="4">
        <f>IFERROR(VLOOKUP($A139,Round37[],5,FALSE), 0)</f>
        <v>0</v>
      </c>
      <c r="AO139" s="4">
        <f>IFERROR(VLOOKUP($A139,Round38[],5,FALSE), 0)</f>
        <v>0</v>
      </c>
      <c r="AP139" s="4">
        <f>IFERROR(VLOOKUP($A139,Round39[],5,FALSE), 0)</f>
        <v>0</v>
      </c>
      <c r="AQ139" s="4">
        <f>IFERROR(VLOOKUP($A139,Round40[],5,FALSE), 0)</f>
        <v>0</v>
      </c>
      <c r="AR139" s="4">
        <f>IFERROR(VLOOKUP($A139,Round41[],5,FALSE), 0)</f>
        <v>0</v>
      </c>
      <c r="AS139" s="4">
        <f>IFERROR(VLOOKUP($A139,Round42[],5,FALSE), 0)</f>
        <v>0</v>
      </c>
      <c r="AT139" s="4">
        <f>IFERROR(VLOOKUP($A139,Round43[],5,FALSE), 0)</f>
        <v>0</v>
      </c>
      <c r="AU139" s="4">
        <f>IFERROR(VLOOKUP($A139,Round44[],5,FALSE), 0)</f>
        <v>0</v>
      </c>
      <c r="AV139" s="4">
        <f>IFERROR(VLOOKUP($A139,Round45[],5,FALSE), 0)</f>
        <v>0</v>
      </c>
      <c r="AW139" s="4">
        <f>IFERROR(VLOOKUP($A139,Round46[],5,FALSE), 0)</f>
        <v>0</v>
      </c>
      <c r="AX139" s="4">
        <f>IFERROR(VLOOKUP($A139,Round47[],5,FALSE), 0)</f>
        <v>0</v>
      </c>
      <c r="AY139" s="4">
        <f>IFERROR(VLOOKUP($A139,Round48[],5,FALSE), 0)</f>
        <v>0</v>
      </c>
      <c r="AZ139" s="4">
        <f>IFERROR(VLOOKUP($A139,Round49[],5,FALSE), 0)</f>
        <v>0</v>
      </c>
      <c r="BA139" s="4">
        <f>IFERROR(VLOOKUP($A139,Round50[],5,FALSE), 0)</f>
        <v>0</v>
      </c>
      <c r="BB139" s="4">
        <f>IFERROR(VLOOKUP($A139,Round51[],5,FALSE), 0)</f>
        <v>0</v>
      </c>
      <c r="BC139" s="4">
        <f>IFERROR(VLOOKUP($A139,Round52[],5,FALSE), 0)</f>
        <v>0</v>
      </c>
      <c r="BD139" s="4">
        <f>IFERROR(VLOOKUP($A139,Round53[],5,FALSE), 0)</f>
        <v>0</v>
      </c>
      <c r="BE139" s="4">
        <f>IFERROR(VLOOKUP($A139,Round54[],5,FALSE), 0)</f>
        <v>0</v>
      </c>
      <c r="BF139" s="4">
        <f>IFERROR(VLOOKUP($A139,Round55[],5,FALSE), 0)</f>
        <v>0</v>
      </c>
      <c r="BG139" s="4">
        <f>IFERROR(VLOOKUP($A139,Round56[],5,FALSE), 0)</f>
        <v>0</v>
      </c>
      <c r="BH139" s="4">
        <f>IFERROR(VLOOKUP($A139,Round57[],5,FALSE), 0)</f>
        <v>0</v>
      </c>
      <c r="BI139" s="4">
        <f>IFERROR(VLOOKUP($A139,Round58[],5,FALSE), 0)</f>
        <v>0</v>
      </c>
      <c r="BJ139" s="4">
        <f>IFERROR(VLOOKUP($A139,Round59[],5,FALSE), 0)</f>
        <v>0</v>
      </c>
      <c r="BK139" s="4">
        <f>IFERROR(VLOOKUP($A139,Round60[],5,FALSE), 0)</f>
        <v>0</v>
      </c>
    </row>
    <row r="140" spans="1:63" ht="22.5">
      <c r="A140" s="1">
        <v>28383</v>
      </c>
      <c r="B140" s="5" t="s">
        <v>184</v>
      </c>
      <c r="C140" s="7">
        <f xml:space="preserve"> SUM(TotalPoints[[#This Row],[دور 1]:[دور 60]])</f>
        <v>1</v>
      </c>
      <c r="D140" s="4">
        <f>IFERROR(VLOOKUP($A140,Round01[],5,FALSE), 0)</f>
        <v>0</v>
      </c>
      <c r="E140" s="4">
        <f>IFERROR(VLOOKUP($A140,Round02[],5,FALSE), 0)</f>
        <v>0</v>
      </c>
      <c r="F140" s="4">
        <f>IFERROR(VLOOKUP($A140,Round03[],5,FALSE), 0)</f>
        <v>1</v>
      </c>
      <c r="G140" s="4">
        <f>IFERROR(VLOOKUP($A140,Round04[],5,FALSE), 0)</f>
        <v>0</v>
      </c>
      <c r="H140" s="4">
        <f>IFERROR(VLOOKUP($A140,Round05[],5,FALSE), 0)</f>
        <v>0</v>
      </c>
      <c r="I140" s="4">
        <f>IFERROR(VLOOKUP($A140,Round06[],5,FALSE), 0)</f>
        <v>0</v>
      </c>
      <c r="J140" s="1">
        <f>IFERROR(VLOOKUP($A140,Round07[],5,FALSE), 0)</f>
        <v>0</v>
      </c>
      <c r="K140" s="1">
        <f>IFERROR(VLOOKUP($A140,Round08[],5,FALSE), 0)</f>
        <v>0</v>
      </c>
      <c r="L140" s="1">
        <f>IFERROR(VLOOKUP($A140,Round09[],5,FALSE), 0)</f>
        <v>0</v>
      </c>
      <c r="M140" s="1">
        <f>IFERROR(VLOOKUP($A140,Round10[],5,FALSE), 0)</f>
        <v>0</v>
      </c>
      <c r="N140" s="1">
        <f>IFERROR(VLOOKUP($A140,Round11[],5,FALSE), 0)</f>
        <v>0</v>
      </c>
      <c r="O140" s="1">
        <f>IFERROR(VLOOKUP($A140,Round12[],5,FALSE), 0)</f>
        <v>0</v>
      </c>
      <c r="P140" s="1">
        <f>IFERROR(VLOOKUP($A140,Round13[],5,FALSE), 0)</f>
        <v>0</v>
      </c>
      <c r="Q140" s="1">
        <f>IFERROR(VLOOKUP($A140,Round14[],5,FALSE), 0)</f>
        <v>0</v>
      </c>
      <c r="R140" s="1">
        <f>IFERROR(VLOOKUP($A140,Round15[],5,FALSE), 0)</f>
        <v>0</v>
      </c>
      <c r="S140" s="1">
        <f>IFERROR(VLOOKUP($A140,Round16[],5,FALSE), 0)</f>
        <v>0</v>
      </c>
      <c r="T140" s="1">
        <f>IFERROR(VLOOKUP($A140,Round17[],5,FALSE), 0)</f>
        <v>0</v>
      </c>
      <c r="U140" s="1">
        <f>IFERROR(VLOOKUP($A140,Round18[],5,FALSE), 0)</f>
        <v>0</v>
      </c>
      <c r="V140" s="1">
        <f>IFERROR(VLOOKUP($A140,Round19[],5,FALSE), 0)</f>
        <v>0</v>
      </c>
      <c r="W140" s="1">
        <f>IFERROR(VLOOKUP($A140,Round20[],5,FALSE), 0)</f>
        <v>0</v>
      </c>
      <c r="X140" s="1">
        <f>IFERROR(VLOOKUP($A140,Round21[],5,FALSE), 0)</f>
        <v>0</v>
      </c>
      <c r="Y140" s="1">
        <f>IFERROR(VLOOKUP($A140,Round22[],5,FALSE), 0)</f>
        <v>0</v>
      </c>
      <c r="Z140" s="1">
        <f>IFERROR(VLOOKUP($A140,Round23[],5,FALSE), 0)</f>
        <v>0</v>
      </c>
      <c r="AA140" s="1">
        <f>IFERROR(VLOOKUP($A140,Round24[],5,FALSE), 0)</f>
        <v>0</v>
      </c>
      <c r="AB140" s="1">
        <f>IFERROR(VLOOKUP($A140,Round25[],5,FALSE), 0)</f>
        <v>0</v>
      </c>
      <c r="AC140" s="1">
        <f>IFERROR(VLOOKUP($A140,Round26[],5,FALSE), 0)</f>
        <v>0</v>
      </c>
      <c r="AD140" s="1">
        <f>IFERROR(VLOOKUP($A140,Round27[],5,FALSE), 0)</f>
        <v>0</v>
      </c>
      <c r="AE140" s="1">
        <f>IFERROR(VLOOKUP($A140,Round28[],5,FALSE), 0)</f>
        <v>0</v>
      </c>
      <c r="AF140" s="1">
        <f>IFERROR(VLOOKUP($A140,Round29[],5,FALSE), 0)</f>
        <v>0</v>
      </c>
      <c r="AG140" s="1">
        <f>IFERROR(VLOOKUP($A140,Round30[],5,FALSE), 0)</f>
        <v>0</v>
      </c>
      <c r="AH140" s="1">
        <f>IFERROR(VLOOKUP($A140,Round31[],5,FALSE), 0)</f>
        <v>0</v>
      </c>
      <c r="AI140" s="1">
        <f>IFERROR(VLOOKUP($A140,Round32[],5,FALSE), 0)</f>
        <v>0</v>
      </c>
      <c r="AJ140" s="1">
        <f>IFERROR(VLOOKUP($A140,Round33[],5,FALSE), 0)</f>
        <v>0</v>
      </c>
      <c r="AK140" s="1">
        <f>IFERROR(VLOOKUP($A140,Round34[],5,FALSE), 0)</f>
        <v>0</v>
      </c>
      <c r="AL140" s="1">
        <f>IFERROR(VLOOKUP($A140,Round35[],5,FALSE), 0)</f>
        <v>0</v>
      </c>
      <c r="AM140" s="1">
        <f>IFERROR(VLOOKUP($A140,Round36[],5,FALSE), 0)</f>
        <v>0</v>
      </c>
      <c r="AN140" s="1">
        <f>IFERROR(VLOOKUP($A140,Round37[],5,FALSE), 0)</f>
        <v>0</v>
      </c>
      <c r="AO140" s="1">
        <f>IFERROR(VLOOKUP($A140,Round38[],5,FALSE), 0)</f>
        <v>0</v>
      </c>
      <c r="AP140" s="1">
        <f>IFERROR(VLOOKUP($A140,Round39[],5,FALSE), 0)</f>
        <v>0</v>
      </c>
      <c r="AQ140" s="1">
        <f>IFERROR(VLOOKUP($A140,Round40[],5,FALSE), 0)</f>
        <v>0</v>
      </c>
      <c r="AR140" s="1">
        <f>IFERROR(VLOOKUP($A140,Round41[],5,FALSE), 0)</f>
        <v>0</v>
      </c>
      <c r="AS140" s="1">
        <f>IFERROR(VLOOKUP($A140,Round42[],5,FALSE), 0)</f>
        <v>0</v>
      </c>
      <c r="AT140" s="1">
        <f>IFERROR(VLOOKUP($A140,Round43[],5,FALSE), 0)</f>
        <v>0</v>
      </c>
      <c r="AU140" s="1">
        <f>IFERROR(VLOOKUP($A140,Round44[],5,FALSE), 0)</f>
        <v>0</v>
      </c>
      <c r="AV140" s="1">
        <f>IFERROR(VLOOKUP($A140,Round45[],5,FALSE), 0)</f>
        <v>0</v>
      </c>
      <c r="AW140" s="1">
        <f>IFERROR(VLOOKUP($A140,Round46[],5,FALSE), 0)</f>
        <v>0</v>
      </c>
      <c r="AX140" s="1">
        <f>IFERROR(VLOOKUP($A140,Round47[],5,FALSE), 0)</f>
        <v>0</v>
      </c>
      <c r="AY140" s="1">
        <f>IFERROR(VLOOKUP($A140,Round48[],5,FALSE), 0)</f>
        <v>0</v>
      </c>
      <c r="AZ140" s="1">
        <f>IFERROR(VLOOKUP($A140,Round49[],5,FALSE), 0)</f>
        <v>0</v>
      </c>
      <c r="BA140" s="1">
        <f>IFERROR(VLOOKUP($A140,Round50[],5,FALSE), 0)</f>
        <v>0</v>
      </c>
      <c r="BB140" s="1">
        <f>IFERROR(VLOOKUP($A140,Round51[],5,FALSE), 0)</f>
        <v>0</v>
      </c>
      <c r="BC140" s="1">
        <f>IFERROR(VLOOKUP($A140,Round52[],5,FALSE), 0)</f>
        <v>0</v>
      </c>
      <c r="BD140" s="1">
        <f>IFERROR(VLOOKUP($A140,Round53[],5,FALSE), 0)</f>
        <v>0</v>
      </c>
      <c r="BE140" s="1">
        <f>IFERROR(VLOOKUP($A140,Round54[],5,FALSE), 0)</f>
        <v>0</v>
      </c>
      <c r="BF140" s="1">
        <f>IFERROR(VLOOKUP($A140,Round55[],5,FALSE), 0)</f>
        <v>0</v>
      </c>
      <c r="BG140" s="1">
        <f>IFERROR(VLOOKUP($A140,Round56[],5,FALSE), 0)</f>
        <v>0</v>
      </c>
      <c r="BH140" s="1">
        <f>IFERROR(VLOOKUP($A140,Round57[],5,FALSE), 0)</f>
        <v>0</v>
      </c>
      <c r="BI140" s="1">
        <f>IFERROR(VLOOKUP($A140,Round58[],5,FALSE), 0)</f>
        <v>0</v>
      </c>
      <c r="BJ140" s="1">
        <f>IFERROR(VLOOKUP($A140,Round59[],5,FALSE), 0)</f>
        <v>0</v>
      </c>
      <c r="BK140" s="1">
        <f>IFERROR(VLOOKUP($A140,Round60[],5,FALSE), 0)</f>
        <v>0</v>
      </c>
    </row>
    <row r="141" spans="1:63">
      <c r="A141" s="10">
        <v>27369</v>
      </c>
      <c r="B141" s="12" t="s">
        <v>211</v>
      </c>
      <c r="C141" s="11">
        <f xml:space="preserve"> SUM(TotalPoints[[#This Row],[دور 1]:[دور 60]])</f>
        <v>1</v>
      </c>
      <c r="D141" s="13">
        <f>IFERROR(VLOOKUP($A141,Round01[],5,FALSE), 0)</f>
        <v>0</v>
      </c>
      <c r="E141" s="13">
        <f>IFERROR(VLOOKUP($A141,Round02[],5,FALSE), 0)</f>
        <v>0</v>
      </c>
      <c r="F141" s="13">
        <f>IFERROR(VLOOKUP($A141,Round03[],5,FALSE), 0)</f>
        <v>0</v>
      </c>
      <c r="G141" s="13">
        <f>IFERROR(VLOOKUP($A141,Round04[],5,FALSE), 0)</f>
        <v>0</v>
      </c>
      <c r="H141" s="13">
        <f>IFERROR(VLOOKUP($A141,Round05[],5,FALSE), 0)</f>
        <v>1</v>
      </c>
      <c r="I141" s="13">
        <f>IFERROR(VLOOKUP($A141,Round06[],5,FALSE), 0)</f>
        <v>0</v>
      </c>
      <c r="J141" s="13">
        <f>IFERROR(VLOOKUP($A141,Round07[],5,FALSE), 0)</f>
        <v>0</v>
      </c>
      <c r="K141" s="13">
        <f>IFERROR(VLOOKUP($A141,Round08[],5,FALSE), 0)</f>
        <v>0</v>
      </c>
      <c r="L141" s="13">
        <f>IFERROR(VLOOKUP($A141,Round09[],5,FALSE), 0)</f>
        <v>0</v>
      </c>
      <c r="M141" s="13">
        <f>IFERROR(VLOOKUP($A141,Round10[],5,FALSE), 0)</f>
        <v>0</v>
      </c>
      <c r="N141" s="13">
        <f>IFERROR(VLOOKUP($A141,Round11[],5,FALSE), 0)</f>
        <v>0</v>
      </c>
      <c r="O141" s="13">
        <f>IFERROR(VLOOKUP($A141,Round12[],5,FALSE), 0)</f>
        <v>0</v>
      </c>
      <c r="P141" s="13">
        <f>IFERROR(VLOOKUP($A141,Round13[],5,FALSE), 0)</f>
        <v>0</v>
      </c>
      <c r="Q141" s="13">
        <f>IFERROR(VLOOKUP($A141,Round14[],5,FALSE), 0)</f>
        <v>0</v>
      </c>
      <c r="R141" s="13">
        <f>IFERROR(VLOOKUP($A141,Round15[],5,FALSE), 0)</f>
        <v>0</v>
      </c>
      <c r="S141" s="13">
        <f>IFERROR(VLOOKUP($A141,Round16[],5,FALSE), 0)</f>
        <v>0</v>
      </c>
      <c r="T141" s="13">
        <f>IFERROR(VLOOKUP($A141,Round17[],5,FALSE), 0)</f>
        <v>0</v>
      </c>
      <c r="U141" s="13">
        <f>IFERROR(VLOOKUP($A141,Round18[],5,FALSE), 0)</f>
        <v>0</v>
      </c>
      <c r="V141" s="13">
        <f>IFERROR(VLOOKUP($A141,Round19[],5,FALSE), 0)</f>
        <v>0</v>
      </c>
      <c r="W141" s="13">
        <f>IFERROR(VLOOKUP($A141,Round20[],5,FALSE), 0)</f>
        <v>0</v>
      </c>
      <c r="X141" s="13">
        <f>IFERROR(VLOOKUP($A141,Round21[],5,FALSE), 0)</f>
        <v>0</v>
      </c>
      <c r="Y141" s="13">
        <f>IFERROR(VLOOKUP($A141,Round22[],5,FALSE), 0)</f>
        <v>0</v>
      </c>
      <c r="Z141" s="13">
        <f>IFERROR(VLOOKUP($A141,Round23[],5,FALSE), 0)</f>
        <v>0</v>
      </c>
      <c r="AA141" s="13">
        <f>IFERROR(VLOOKUP($A141,Round24[],5,FALSE), 0)</f>
        <v>0</v>
      </c>
      <c r="AB141" s="13">
        <f>IFERROR(VLOOKUP($A141,Round25[],5,FALSE), 0)</f>
        <v>0</v>
      </c>
      <c r="AC141" s="13">
        <f>IFERROR(VLOOKUP($A141,Round26[],5,FALSE), 0)</f>
        <v>0</v>
      </c>
      <c r="AD141" s="13">
        <f>IFERROR(VLOOKUP($A141,Round27[],5,FALSE), 0)</f>
        <v>0</v>
      </c>
      <c r="AE141" s="13">
        <f>IFERROR(VLOOKUP($A141,Round28[],5,FALSE), 0)</f>
        <v>0</v>
      </c>
      <c r="AF141" s="13">
        <f>IFERROR(VLOOKUP($A141,Round29[],5,FALSE), 0)</f>
        <v>0</v>
      </c>
      <c r="AG141" s="13">
        <f>IFERROR(VLOOKUP($A141,Round30[],5,FALSE), 0)</f>
        <v>0</v>
      </c>
      <c r="AH141" s="13">
        <f>IFERROR(VLOOKUP($A141,Round31[],5,FALSE), 0)</f>
        <v>0</v>
      </c>
      <c r="AI141" s="13">
        <f>IFERROR(VLOOKUP($A141,Round32[],5,FALSE), 0)</f>
        <v>0</v>
      </c>
      <c r="AJ141" s="13">
        <f>IFERROR(VLOOKUP($A141,Round33[],5,FALSE), 0)</f>
        <v>0</v>
      </c>
      <c r="AK141" s="13">
        <f>IFERROR(VLOOKUP($A141,Round34[],5,FALSE), 0)</f>
        <v>0</v>
      </c>
      <c r="AL141" s="13">
        <f>IFERROR(VLOOKUP($A141,Round35[],5,FALSE), 0)</f>
        <v>0</v>
      </c>
      <c r="AM141" s="13">
        <f>IFERROR(VLOOKUP($A141,Round36[],5,FALSE), 0)</f>
        <v>0</v>
      </c>
      <c r="AN141" s="13">
        <f>IFERROR(VLOOKUP($A141,Round37[],5,FALSE), 0)</f>
        <v>0</v>
      </c>
      <c r="AO141" s="13">
        <f>IFERROR(VLOOKUP($A141,Round38[],5,FALSE), 0)</f>
        <v>0</v>
      </c>
      <c r="AP141" s="13">
        <f>IFERROR(VLOOKUP($A141,Round39[],5,FALSE), 0)</f>
        <v>0</v>
      </c>
      <c r="AQ141" s="13">
        <f>IFERROR(VLOOKUP($A141,Round40[],5,FALSE), 0)</f>
        <v>0</v>
      </c>
      <c r="AR141" s="13">
        <f>IFERROR(VLOOKUP($A141,Round41[],5,FALSE), 0)</f>
        <v>0</v>
      </c>
      <c r="AS141" s="13">
        <f>IFERROR(VLOOKUP($A141,Round42[],5,FALSE), 0)</f>
        <v>0</v>
      </c>
      <c r="AT141" s="13">
        <f>IFERROR(VLOOKUP($A141,Round43[],5,FALSE), 0)</f>
        <v>0</v>
      </c>
      <c r="AU141" s="13">
        <f>IFERROR(VLOOKUP($A141,Round44[],5,FALSE), 0)</f>
        <v>0</v>
      </c>
      <c r="AV141" s="13">
        <f>IFERROR(VLOOKUP($A141,Round45[],5,FALSE), 0)</f>
        <v>0</v>
      </c>
      <c r="AW141" s="13">
        <f>IFERROR(VLOOKUP($A141,Round46[],5,FALSE), 0)</f>
        <v>0</v>
      </c>
      <c r="AX141" s="13">
        <f>IFERROR(VLOOKUP($A141,Round47[],5,FALSE), 0)</f>
        <v>0</v>
      </c>
      <c r="AY141" s="13">
        <f>IFERROR(VLOOKUP($A141,Round48[],5,FALSE), 0)</f>
        <v>0</v>
      </c>
      <c r="AZ141" s="13">
        <f>IFERROR(VLOOKUP($A141,Round49[],5,FALSE), 0)</f>
        <v>0</v>
      </c>
      <c r="BA141" s="13">
        <f>IFERROR(VLOOKUP($A141,Round50[],5,FALSE), 0)</f>
        <v>0</v>
      </c>
      <c r="BB141" s="13">
        <f>IFERROR(VLOOKUP($A141,Round51[],5,FALSE), 0)</f>
        <v>0</v>
      </c>
      <c r="BC141" s="13">
        <f>IFERROR(VLOOKUP($A141,Round52[],5,FALSE), 0)</f>
        <v>0</v>
      </c>
      <c r="BD141" s="13">
        <f>IFERROR(VLOOKUP($A141,Round53[],5,FALSE), 0)</f>
        <v>0</v>
      </c>
      <c r="BE141" s="13">
        <f>IFERROR(VLOOKUP($A141,Round54[],5,FALSE), 0)</f>
        <v>0</v>
      </c>
      <c r="BF141" s="13">
        <f>IFERROR(VLOOKUP($A141,Round55[],5,FALSE), 0)</f>
        <v>0</v>
      </c>
      <c r="BG141" s="13">
        <f>IFERROR(VLOOKUP($A141,Round56[],5,FALSE), 0)</f>
        <v>0</v>
      </c>
      <c r="BH141" s="13">
        <f>IFERROR(VLOOKUP($A141,Round57[],5,FALSE), 0)</f>
        <v>0</v>
      </c>
      <c r="BI141" s="13">
        <f>IFERROR(VLOOKUP($A141,Round58[],5,FALSE), 0)</f>
        <v>0</v>
      </c>
      <c r="BJ141" s="13">
        <f>IFERROR(VLOOKUP($A141,Round59[],5,FALSE), 0)</f>
        <v>0</v>
      </c>
      <c r="BK141" s="13">
        <f>IFERROR(VLOOKUP($A141,Round60[],5,FALSE), 0)</f>
        <v>0</v>
      </c>
    </row>
    <row r="142" spans="1:63">
      <c r="A142" s="10">
        <v>27096</v>
      </c>
      <c r="B142" s="12" t="s">
        <v>220</v>
      </c>
      <c r="C142" s="11">
        <f xml:space="preserve"> SUM(TotalPoints[[#This Row],[دور 1]:[دور 60]])</f>
        <v>1</v>
      </c>
      <c r="D142" s="13">
        <f>IFERROR(VLOOKUP($A142,Round01[],5,FALSE), 0)</f>
        <v>0</v>
      </c>
      <c r="E142" s="13">
        <f>IFERROR(VLOOKUP($A142,Round02[],5,FALSE), 0)</f>
        <v>0</v>
      </c>
      <c r="F142" s="13">
        <f>IFERROR(VLOOKUP($A142,Round03[],5,FALSE), 0)</f>
        <v>0</v>
      </c>
      <c r="G142" s="13">
        <f>IFERROR(VLOOKUP($A142,Round04[],5,FALSE), 0)</f>
        <v>0</v>
      </c>
      <c r="H142" s="13">
        <f>IFERROR(VLOOKUP($A142,Round05[],5,FALSE), 0)</f>
        <v>0</v>
      </c>
      <c r="I142" s="13">
        <f>IFERROR(VLOOKUP($A142,Round06[],5,FALSE), 0)</f>
        <v>1</v>
      </c>
      <c r="J142" s="13">
        <f>IFERROR(VLOOKUP($A142,Round07[],5,FALSE), 0)</f>
        <v>0</v>
      </c>
      <c r="K142" s="13">
        <f>IFERROR(VLOOKUP($A142,Round08[],5,FALSE), 0)</f>
        <v>0</v>
      </c>
      <c r="L142" s="13">
        <f>IFERROR(VLOOKUP($A142,Round09[],5,FALSE), 0)</f>
        <v>0</v>
      </c>
      <c r="M142" s="13">
        <f>IFERROR(VLOOKUP($A142,Round10[],5,FALSE), 0)</f>
        <v>0</v>
      </c>
      <c r="N142" s="13">
        <f>IFERROR(VLOOKUP($A142,Round11[],5,FALSE), 0)</f>
        <v>0</v>
      </c>
      <c r="O142" s="13">
        <f>IFERROR(VLOOKUP($A142,Round12[],5,FALSE), 0)</f>
        <v>0</v>
      </c>
      <c r="P142" s="13">
        <f>IFERROR(VLOOKUP($A142,Round13[],5,FALSE), 0)</f>
        <v>0</v>
      </c>
      <c r="Q142" s="13">
        <f>IFERROR(VLOOKUP($A142,Round14[],5,FALSE), 0)</f>
        <v>0</v>
      </c>
      <c r="R142" s="13">
        <f>IFERROR(VLOOKUP($A142,Round15[],5,FALSE), 0)</f>
        <v>0</v>
      </c>
      <c r="S142" s="13">
        <f>IFERROR(VLOOKUP($A142,Round16[],5,FALSE), 0)</f>
        <v>0</v>
      </c>
      <c r="T142" s="13">
        <f>IFERROR(VLOOKUP($A142,Round17[],5,FALSE), 0)</f>
        <v>0</v>
      </c>
      <c r="U142" s="13">
        <f>IFERROR(VLOOKUP($A142,Round18[],5,FALSE), 0)</f>
        <v>0</v>
      </c>
      <c r="V142" s="13">
        <f>IFERROR(VLOOKUP($A142,Round19[],5,FALSE), 0)</f>
        <v>0</v>
      </c>
      <c r="W142" s="13">
        <f>IFERROR(VLOOKUP($A142,Round20[],5,FALSE), 0)</f>
        <v>0</v>
      </c>
      <c r="X142" s="13">
        <f>IFERROR(VLOOKUP($A142,Round21[],5,FALSE), 0)</f>
        <v>0</v>
      </c>
      <c r="Y142" s="13">
        <f>IFERROR(VLOOKUP($A142,Round22[],5,FALSE), 0)</f>
        <v>0</v>
      </c>
      <c r="Z142" s="13">
        <f>IFERROR(VLOOKUP($A142,Round23[],5,FALSE), 0)</f>
        <v>0</v>
      </c>
      <c r="AA142" s="13">
        <f>IFERROR(VLOOKUP($A142,Round24[],5,FALSE), 0)</f>
        <v>0</v>
      </c>
      <c r="AB142" s="13">
        <f>IFERROR(VLOOKUP($A142,Round25[],5,FALSE), 0)</f>
        <v>0</v>
      </c>
      <c r="AC142" s="13">
        <f>IFERROR(VLOOKUP($A142,Round26[],5,FALSE), 0)</f>
        <v>0</v>
      </c>
      <c r="AD142" s="13">
        <f>IFERROR(VLOOKUP($A142,Round27[],5,FALSE), 0)</f>
        <v>0</v>
      </c>
      <c r="AE142" s="13">
        <f>IFERROR(VLOOKUP($A142,Round28[],5,FALSE), 0)</f>
        <v>0</v>
      </c>
      <c r="AF142" s="13">
        <f>IFERROR(VLOOKUP($A142,Round29[],5,FALSE), 0)</f>
        <v>0</v>
      </c>
      <c r="AG142" s="13">
        <f>IFERROR(VLOOKUP($A142,Round30[],5,FALSE), 0)</f>
        <v>0</v>
      </c>
      <c r="AH142" s="13">
        <f>IFERROR(VLOOKUP($A142,Round31[],5,FALSE), 0)</f>
        <v>0</v>
      </c>
      <c r="AI142" s="13">
        <f>IFERROR(VLOOKUP($A142,Round32[],5,FALSE), 0)</f>
        <v>0</v>
      </c>
      <c r="AJ142" s="13">
        <f>IFERROR(VLOOKUP($A142,Round33[],5,FALSE), 0)</f>
        <v>0</v>
      </c>
      <c r="AK142" s="13">
        <f>IFERROR(VLOOKUP($A142,Round34[],5,FALSE), 0)</f>
        <v>0</v>
      </c>
      <c r="AL142" s="13">
        <f>IFERROR(VLOOKUP($A142,Round35[],5,FALSE), 0)</f>
        <v>0</v>
      </c>
      <c r="AM142" s="13">
        <f>IFERROR(VLOOKUP($A142,Round36[],5,FALSE), 0)</f>
        <v>0</v>
      </c>
      <c r="AN142" s="13">
        <f>IFERROR(VLOOKUP($A142,Round37[],5,FALSE), 0)</f>
        <v>0</v>
      </c>
      <c r="AO142" s="13">
        <f>IFERROR(VLOOKUP($A142,Round38[],5,FALSE), 0)</f>
        <v>0</v>
      </c>
      <c r="AP142" s="13">
        <f>IFERROR(VLOOKUP($A142,Round39[],5,FALSE), 0)</f>
        <v>0</v>
      </c>
      <c r="AQ142" s="13">
        <f>IFERROR(VLOOKUP($A142,Round40[],5,FALSE), 0)</f>
        <v>0</v>
      </c>
      <c r="AR142" s="13">
        <f>IFERROR(VLOOKUP($A142,Round41[],5,FALSE), 0)</f>
        <v>0</v>
      </c>
      <c r="AS142" s="13">
        <f>IFERROR(VLOOKUP($A142,Round42[],5,FALSE), 0)</f>
        <v>0</v>
      </c>
      <c r="AT142" s="13">
        <f>IFERROR(VLOOKUP($A142,Round43[],5,FALSE), 0)</f>
        <v>0</v>
      </c>
      <c r="AU142" s="13">
        <f>IFERROR(VLOOKUP($A142,Round44[],5,FALSE), 0)</f>
        <v>0</v>
      </c>
      <c r="AV142" s="13">
        <f>IFERROR(VLOOKUP($A142,Round45[],5,FALSE), 0)</f>
        <v>0</v>
      </c>
      <c r="AW142" s="13">
        <f>IFERROR(VLOOKUP($A142,Round46[],5,FALSE), 0)</f>
        <v>0</v>
      </c>
      <c r="AX142" s="13">
        <f>IFERROR(VLOOKUP($A142,Round47[],5,FALSE), 0)</f>
        <v>0</v>
      </c>
      <c r="AY142" s="13">
        <f>IFERROR(VLOOKUP($A142,Round48[],5,FALSE), 0)</f>
        <v>0</v>
      </c>
      <c r="AZ142" s="13">
        <f>IFERROR(VLOOKUP($A142,Round49[],5,FALSE), 0)</f>
        <v>0</v>
      </c>
      <c r="BA142" s="13">
        <f>IFERROR(VLOOKUP($A142,Round50[],5,FALSE), 0)</f>
        <v>0</v>
      </c>
      <c r="BB142" s="13">
        <f>IFERROR(VLOOKUP($A142,Round51[],5,FALSE), 0)</f>
        <v>0</v>
      </c>
      <c r="BC142" s="13">
        <f>IFERROR(VLOOKUP($A142,Round52[],5,FALSE), 0)</f>
        <v>0</v>
      </c>
      <c r="BD142" s="13">
        <f>IFERROR(VLOOKUP($A142,Round53[],5,FALSE), 0)</f>
        <v>0</v>
      </c>
      <c r="BE142" s="13">
        <f>IFERROR(VLOOKUP($A142,Round54[],5,FALSE), 0)</f>
        <v>0</v>
      </c>
      <c r="BF142" s="13">
        <f>IFERROR(VLOOKUP($A142,Round55[],5,FALSE), 0)</f>
        <v>0</v>
      </c>
      <c r="BG142" s="13">
        <f>IFERROR(VLOOKUP($A142,Round56[],5,FALSE), 0)</f>
        <v>0</v>
      </c>
      <c r="BH142" s="13">
        <f>IFERROR(VLOOKUP($A142,Round57[],5,FALSE), 0)</f>
        <v>0</v>
      </c>
      <c r="BI142" s="13">
        <f>IFERROR(VLOOKUP($A142,Round58[],5,FALSE), 0)</f>
        <v>0</v>
      </c>
      <c r="BJ142" s="13">
        <f>IFERROR(VLOOKUP($A142,Round59[],5,FALSE), 0)</f>
        <v>0</v>
      </c>
      <c r="BK142" s="13">
        <f>IFERROR(VLOOKUP($A142,Round60[],5,FALSE), 0)</f>
        <v>0</v>
      </c>
    </row>
    <row r="143" spans="1:63" ht="22.5">
      <c r="A143" s="1">
        <v>26321</v>
      </c>
      <c r="B143" s="5" t="s">
        <v>189</v>
      </c>
      <c r="C143" s="7">
        <f xml:space="preserve"> SUM(TotalPoints[[#This Row],[دور 1]:[دور 60]])</f>
        <v>1</v>
      </c>
      <c r="D143" s="4">
        <f>IFERROR(VLOOKUP($A143,Round01[],5,FALSE), 0)</f>
        <v>0</v>
      </c>
      <c r="E143" s="4">
        <f>IFERROR(VLOOKUP($A143,Round02[],5,FALSE), 0)</f>
        <v>0</v>
      </c>
      <c r="F143" s="4">
        <f>IFERROR(VLOOKUP($A143,Round03[],5,FALSE), 0)</f>
        <v>1</v>
      </c>
      <c r="G143" s="4">
        <f>IFERROR(VLOOKUP($A143,Round04[],5,FALSE), 0)</f>
        <v>0</v>
      </c>
      <c r="H143" s="4">
        <f>IFERROR(VLOOKUP($A143,Round05[],5,FALSE), 0)</f>
        <v>0</v>
      </c>
      <c r="I143" s="4">
        <f>IFERROR(VLOOKUP($A143,Round06[],5,FALSE), 0)</f>
        <v>0</v>
      </c>
      <c r="J143" s="4">
        <f>IFERROR(VLOOKUP($A143,Round07[],5,FALSE), 0)</f>
        <v>0</v>
      </c>
      <c r="K143" s="4">
        <f>IFERROR(VLOOKUP($A143,Round08[],5,FALSE), 0)</f>
        <v>0</v>
      </c>
      <c r="L143" s="4">
        <f>IFERROR(VLOOKUP($A143,Round09[],5,FALSE), 0)</f>
        <v>0</v>
      </c>
      <c r="M143" s="4">
        <f>IFERROR(VLOOKUP($A143,Round10[],5,FALSE), 0)</f>
        <v>0</v>
      </c>
      <c r="N143" s="4">
        <f>IFERROR(VLOOKUP($A143,Round11[],5,FALSE), 0)</f>
        <v>0</v>
      </c>
      <c r="O143" s="4">
        <f>IFERROR(VLOOKUP($A143,Round12[],5,FALSE), 0)</f>
        <v>0</v>
      </c>
      <c r="P143" s="4">
        <f>IFERROR(VLOOKUP($A143,Round13[],5,FALSE), 0)</f>
        <v>0</v>
      </c>
      <c r="Q143" s="4">
        <f>IFERROR(VLOOKUP($A143,Round14[],5,FALSE), 0)</f>
        <v>0</v>
      </c>
      <c r="R143" s="4">
        <f>IFERROR(VLOOKUP($A143,Round15[],5,FALSE), 0)</f>
        <v>0</v>
      </c>
      <c r="S143" s="4">
        <f>IFERROR(VLOOKUP($A143,Round16[],5,FALSE), 0)</f>
        <v>0</v>
      </c>
      <c r="T143" s="4">
        <f>IFERROR(VLOOKUP($A143,Round17[],5,FALSE), 0)</f>
        <v>0</v>
      </c>
      <c r="U143" s="4">
        <f>IFERROR(VLOOKUP($A143,Round18[],5,FALSE), 0)</f>
        <v>0</v>
      </c>
      <c r="V143" s="4">
        <f>IFERROR(VLOOKUP($A143,Round19[],5,FALSE), 0)</f>
        <v>0</v>
      </c>
      <c r="W143" s="4">
        <f>IFERROR(VLOOKUP($A143,Round20[],5,FALSE), 0)</f>
        <v>0</v>
      </c>
      <c r="X143" s="4">
        <f>IFERROR(VLOOKUP($A143,Round21[],5,FALSE), 0)</f>
        <v>0</v>
      </c>
      <c r="Y143" s="4">
        <f>IFERROR(VLOOKUP($A143,Round22[],5,FALSE), 0)</f>
        <v>0</v>
      </c>
      <c r="Z143" s="4">
        <f>IFERROR(VLOOKUP($A143,Round23[],5,FALSE), 0)</f>
        <v>0</v>
      </c>
      <c r="AA143" s="4">
        <f>IFERROR(VLOOKUP($A143,Round24[],5,FALSE), 0)</f>
        <v>0</v>
      </c>
      <c r="AB143" s="4">
        <f>IFERROR(VLOOKUP($A143,Round25[],5,FALSE), 0)</f>
        <v>0</v>
      </c>
      <c r="AC143" s="4">
        <f>IFERROR(VLOOKUP($A143,Round26[],5,FALSE), 0)</f>
        <v>0</v>
      </c>
      <c r="AD143" s="4">
        <f>IFERROR(VLOOKUP($A143,Round27[],5,FALSE), 0)</f>
        <v>0</v>
      </c>
      <c r="AE143" s="4">
        <f>IFERROR(VLOOKUP($A143,Round28[],5,FALSE), 0)</f>
        <v>0</v>
      </c>
      <c r="AF143" s="4">
        <f>IFERROR(VLOOKUP($A143,Round29[],5,FALSE), 0)</f>
        <v>0</v>
      </c>
      <c r="AG143" s="4">
        <f>IFERROR(VLOOKUP($A143,Round30[],5,FALSE), 0)</f>
        <v>0</v>
      </c>
      <c r="AH143" s="4">
        <f>IFERROR(VLOOKUP($A143,Round31[],5,FALSE), 0)</f>
        <v>0</v>
      </c>
      <c r="AI143" s="4">
        <f>IFERROR(VLOOKUP($A143,Round32[],5,FALSE), 0)</f>
        <v>0</v>
      </c>
      <c r="AJ143" s="4">
        <f>IFERROR(VLOOKUP($A143,Round33[],5,FALSE), 0)</f>
        <v>0</v>
      </c>
      <c r="AK143" s="4">
        <f>IFERROR(VLOOKUP($A143,Round34[],5,FALSE), 0)</f>
        <v>0</v>
      </c>
      <c r="AL143" s="4">
        <f>IFERROR(VLOOKUP($A143,Round35[],5,FALSE), 0)</f>
        <v>0</v>
      </c>
      <c r="AM143" s="4">
        <f>IFERROR(VLOOKUP($A143,Round36[],5,FALSE), 0)</f>
        <v>0</v>
      </c>
      <c r="AN143" s="4">
        <f>IFERROR(VLOOKUP($A143,Round37[],5,FALSE), 0)</f>
        <v>0</v>
      </c>
      <c r="AO143" s="4">
        <f>IFERROR(VLOOKUP($A143,Round38[],5,FALSE), 0)</f>
        <v>0</v>
      </c>
      <c r="AP143" s="4">
        <f>IFERROR(VLOOKUP($A143,Round39[],5,FALSE), 0)</f>
        <v>0</v>
      </c>
      <c r="AQ143" s="4">
        <f>IFERROR(VLOOKUP($A143,Round40[],5,FALSE), 0)</f>
        <v>0</v>
      </c>
      <c r="AR143" s="4">
        <f>IFERROR(VLOOKUP($A143,Round41[],5,FALSE), 0)</f>
        <v>0</v>
      </c>
      <c r="AS143" s="4">
        <f>IFERROR(VLOOKUP($A143,Round42[],5,FALSE), 0)</f>
        <v>0</v>
      </c>
      <c r="AT143" s="4">
        <f>IFERROR(VLOOKUP($A143,Round43[],5,FALSE), 0)</f>
        <v>0</v>
      </c>
      <c r="AU143" s="4">
        <f>IFERROR(VLOOKUP($A143,Round44[],5,FALSE), 0)</f>
        <v>0</v>
      </c>
      <c r="AV143" s="4">
        <f>IFERROR(VLOOKUP($A143,Round45[],5,FALSE), 0)</f>
        <v>0</v>
      </c>
      <c r="AW143" s="4">
        <f>IFERROR(VLOOKUP($A143,Round46[],5,FALSE), 0)</f>
        <v>0</v>
      </c>
      <c r="AX143" s="4">
        <f>IFERROR(VLOOKUP($A143,Round47[],5,FALSE), 0)</f>
        <v>0</v>
      </c>
      <c r="AY143" s="4">
        <f>IFERROR(VLOOKUP($A143,Round48[],5,FALSE), 0)</f>
        <v>0</v>
      </c>
      <c r="AZ143" s="4">
        <f>IFERROR(VLOOKUP($A143,Round49[],5,FALSE), 0)</f>
        <v>0</v>
      </c>
      <c r="BA143" s="4">
        <f>IFERROR(VLOOKUP($A143,Round50[],5,FALSE), 0)</f>
        <v>0</v>
      </c>
      <c r="BB143" s="4">
        <f>IFERROR(VLOOKUP($A143,Round51[],5,FALSE), 0)</f>
        <v>0</v>
      </c>
      <c r="BC143" s="4">
        <f>IFERROR(VLOOKUP($A143,Round52[],5,FALSE), 0)</f>
        <v>0</v>
      </c>
      <c r="BD143" s="4">
        <f>IFERROR(VLOOKUP($A143,Round53[],5,FALSE), 0)</f>
        <v>0</v>
      </c>
      <c r="BE143" s="4">
        <f>IFERROR(VLOOKUP($A143,Round54[],5,FALSE), 0)</f>
        <v>0</v>
      </c>
      <c r="BF143" s="4">
        <f>IFERROR(VLOOKUP($A143,Round55[],5,FALSE), 0)</f>
        <v>0</v>
      </c>
      <c r="BG143" s="4">
        <f>IFERROR(VLOOKUP($A143,Round56[],5,FALSE), 0)</f>
        <v>0</v>
      </c>
      <c r="BH143" s="4">
        <f>IFERROR(VLOOKUP($A143,Round57[],5,FALSE), 0)</f>
        <v>0</v>
      </c>
      <c r="BI143" s="4">
        <f>IFERROR(VLOOKUP($A143,Round58[],5,FALSE), 0)</f>
        <v>0</v>
      </c>
      <c r="BJ143" s="4">
        <f>IFERROR(VLOOKUP($A143,Round59[],5,FALSE), 0)</f>
        <v>0</v>
      </c>
      <c r="BK143" s="4">
        <f>IFERROR(VLOOKUP($A143,Round60[],5,FALSE), 0)</f>
        <v>0</v>
      </c>
    </row>
    <row r="144" spans="1:63">
      <c r="A144" s="10">
        <v>25927</v>
      </c>
      <c r="B144" s="12" t="s">
        <v>218</v>
      </c>
      <c r="C144" s="11">
        <f xml:space="preserve"> SUM(TotalPoints[[#This Row],[دور 1]:[دور 60]])</f>
        <v>1</v>
      </c>
      <c r="D144" s="13">
        <f>IFERROR(VLOOKUP($A144,Round01[],5,FALSE), 0)</f>
        <v>0</v>
      </c>
      <c r="E144" s="13">
        <f>IFERROR(VLOOKUP($A144,Round02[],5,FALSE), 0)</f>
        <v>0</v>
      </c>
      <c r="F144" s="13">
        <f>IFERROR(VLOOKUP($A144,Round03[],5,FALSE), 0)</f>
        <v>0</v>
      </c>
      <c r="G144" s="13">
        <f>IFERROR(VLOOKUP($A144,Round04[],5,FALSE), 0)</f>
        <v>0</v>
      </c>
      <c r="H144" s="13">
        <f>IFERROR(VLOOKUP($A144,Round05[],5,FALSE), 0)</f>
        <v>1</v>
      </c>
      <c r="I144" s="13">
        <f>IFERROR(VLOOKUP($A144,Round06[],5,FALSE), 0)</f>
        <v>0</v>
      </c>
      <c r="J144" s="13">
        <f>IFERROR(VLOOKUP($A144,Round07[],5,FALSE), 0)</f>
        <v>0</v>
      </c>
      <c r="K144" s="13">
        <f>IFERROR(VLOOKUP($A144,Round08[],5,FALSE), 0)</f>
        <v>0</v>
      </c>
      <c r="L144" s="13">
        <f>IFERROR(VLOOKUP($A144,Round09[],5,FALSE), 0)</f>
        <v>0</v>
      </c>
      <c r="M144" s="13">
        <f>IFERROR(VLOOKUP($A144,Round10[],5,FALSE), 0)</f>
        <v>0</v>
      </c>
      <c r="N144" s="13">
        <f>IFERROR(VLOOKUP($A144,Round11[],5,FALSE), 0)</f>
        <v>0</v>
      </c>
      <c r="O144" s="13">
        <f>IFERROR(VLOOKUP($A144,Round12[],5,FALSE), 0)</f>
        <v>0</v>
      </c>
      <c r="P144" s="13">
        <f>IFERROR(VLOOKUP($A144,Round13[],5,FALSE), 0)</f>
        <v>0</v>
      </c>
      <c r="Q144" s="13">
        <f>IFERROR(VLOOKUP($A144,Round14[],5,FALSE), 0)</f>
        <v>0</v>
      </c>
      <c r="R144" s="13">
        <f>IFERROR(VLOOKUP($A144,Round15[],5,FALSE), 0)</f>
        <v>0</v>
      </c>
      <c r="S144" s="13">
        <f>IFERROR(VLOOKUP($A144,Round16[],5,FALSE), 0)</f>
        <v>0</v>
      </c>
      <c r="T144" s="13">
        <f>IFERROR(VLOOKUP($A144,Round17[],5,FALSE), 0)</f>
        <v>0</v>
      </c>
      <c r="U144" s="13">
        <f>IFERROR(VLOOKUP($A144,Round18[],5,FALSE), 0)</f>
        <v>0</v>
      </c>
      <c r="V144" s="13">
        <f>IFERROR(VLOOKUP($A144,Round19[],5,FALSE), 0)</f>
        <v>0</v>
      </c>
      <c r="W144" s="13">
        <f>IFERROR(VLOOKUP($A144,Round20[],5,FALSE), 0)</f>
        <v>0</v>
      </c>
      <c r="X144" s="13">
        <f>IFERROR(VLOOKUP($A144,Round21[],5,FALSE), 0)</f>
        <v>0</v>
      </c>
      <c r="Y144" s="13">
        <f>IFERROR(VLOOKUP($A144,Round22[],5,FALSE), 0)</f>
        <v>0</v>
      </c>
      <c r="Z144" s="13">
        <f>IFERROR(VLOOKUP($A144,Round23[],5,FALSE), 0)</f>
        <v>0</v>
      </c>
      <c r="AA144" s="13">
        <f>IFERROR(VLOOKUP($A144,Round24[],5,FALSE), 0)</f>
        <v>0</v>
      </c>
      <c r="AB144" s="13">
        <f>IFERROR(VLOOKUP($A144,Round25[],5,FALSE), 0)</f>
        <v>0</v>
      </c>
      <c r="AC144" s="13">
        <f>IFERROR(VLOOKUP($A144,Round26[],5,FALSE), 0)</f>
        <v>0</v>
      </c>
      <c r="AD144" s="13">
        <f>IFERROR(VLOOKUP($A144,Round27[],5,FALSE), 0)</f>
        <v>0</v>
      </c>
      <c r="AE144" s="13">
        <f>IFERROR(VLOOKUP($A144,Round28[],5,FALSE), 0)</f>
        <v>0</v>
      </c>
      <c r="AF144" s="13">
        <f>IFERROR(VLOOKUP($A144,Round29[],5,FALSE), 0)</f>
        <v>0</v>
      </c>
      <c r="AG144" s="13">
        <f>IFERROR(VLOOKUP($A144,Round30[],5,FALSE), 0)</f>
        <v>0</v>
      </c>
      <c r="AH144" s="13">
        <f>IFERROR(VLOOKUP($A144,Round31[],5,FALSE), 0)</f>
        <v>0</v>
      </c>
      <c r="AI144" s="13">
        <f>IFERROR(VLOOKUP($A144,Round32[],5,FALSE), 0)</f>
        <v>0</v>
      </c>
      <c r="AJ144" s="13">
        <f>IFERROR(VLOOKUP($A144,Round33[],5,FALSE), 0)</f>
        <v>0</v>
      </c>
      <c r="AK144" s="13">
        <f>IFERROR(VLOOKUP($A144,Round34[],5,FALSE), 0)</f>
        <v>0</v>
      </c>
      <c r="AL144" s="13">
        <f>IFERROR(VLOOKUP($A144,Round35[],5,FALSE), 0)</f>
        <v>0</v>
      </c>
      <c r="AM144" s="13">
        <f>IFERROR(VLOOKUP($A144,Round36[],5,FALSE), 0)</f>
        <v>0</v>
      </c>
      <c r="AN144" s="13">
        <f>IFERROR(VLOOKUP($A144,Round37[],5,FALSE), 0)</f>
        <v>0</v>
      </c>
      <c r="AO144" s="13">
        <f>IFERROR(VLOOKUP($A144,Round38[],5,FALSE), 0)</f>
        <v>0</v>
      </c>
      <c r="AP144" s="13">
        <f>IFERROR(VLOOKUP($A144,Round39[],5,FALSE), 0)</f>
        <v>0</v>
      </c>
      <c r="AQ144" s="13">
        <f>IFERROR(VLOOKUP($A144,Round40[],5,FALSE), 0)</f>
        <v>0</v>
      </c>
      <c r="AR144" s="13">
        <f>IFERROR(VLOOKUP($A144,Round41[],5,FALSE), 0)</f>
        <v>0</v>
      </c>
      <c r="AS144" s="13">
        <f>IFERROR(VLOOKUP($A144,Round42[],5,FALSE), 0)</f>
        <v>0</v>
      </c>
      <c r="AT144" s="13">
        <f>IFERROR(VLOOKUP($A144,Round43[],5,FALSE), 0)</f>
        <v>0</v>
      </c>
      <c r="AU144" s="13">
        <f>IFERROR(VLOOKUP($A144,Round44[],5,FALSE), 0)</f>
        <v>0</v>
      </c>
      <c r="AV144" s="13">
        <f>IFERROR(VLOOKUP($A144,Round45[],5,FALSE), 0)</f>
        <v>0</v>
      </c>
      <c r="AW144" s="13">
        <f>IFERROR(VLOOKUP($A144,Round46[],5,FALSE), 0)</f>
        <v>0</v>
      </c>
      <c r="AX144" s="13">
        <f>IFERROR(VLOOKUP($A144,Round47[],5,FALSE), 0)</f>
        <v>0</v>
      </c>
      <c r="AY144" s="13">
        <f>IFERROR(VLOOKUP($A144,Round48[],5,FALSE), 0)</f>
        <v>0</v>
      </c>
      <c r="AZ144" s="13">
        <f>IFERROR(VLOOKUP($A144,Round49[],5,FALSE), 0)</f>
        <v>0</v>
      </c>
      <c r="BA144" s="13">
        <f>IFERROR(VLOOKUP($A144,Round50[],5,FALSE), 0)</f>
        <v>0</v>
      </c>
      <c r="BB144" s="13">
        <f>IFERROR(VLOOKUP($A144,Round51[],5,FALSE), 0)</f>
        <v>0</v>
      </c>
      <c r="BC144" s="13">
        <f>IFERROR(VLOOKUP($A144,Round52[],5,FALSE), 0)</f>
        <v>0</v>
      </c>
      <c r="BD144" s="13">
        <f>IFERROR(VLOOKUP($A144,Round53[],5,FALSE), 0)</f>
        <v>0</v>
      </c>
      <c r="BE144" s="13">
        <f>IFERROR(VLOOKUP($A144,Round54[],5,FALSE), 0)</f>
        <v>0</v>
      </c>
      <c r="BF144" s="13">
        <f>IFERROR(VLOOKUP($A144,Round55[],5,FALSE), 0)</f>
        <v>0</v>
      </c>
      <c r="BG144" s="13">
        <f>IFERROR(VLOOKUP($A144,Round56[],5,FALSE), 0)</f>
        <v>0</v>
      </c>
      <c r="BH144" s="13">
        <f>IFERROR(VLOOKUP($A144,Round57[],5,FALSE), 0)</f>
        <v>0</v>
      </c>
      <c r="BI144" s="13">
        <f>IFERROR(VLOOKUP($A144,Round58[],5,FALSE), 0)</f>
        <v>0</v>
      </c>
      <c r="BJ144" s="13">
        <f>IFERROR(VLOOKUP($A144,Round59[],5,FALSE), 0)</f>
        <v>0</v>
      </c>
      <c r="BK144" s="13">
        <f>IFERROR(VLOOKUP($A144,Round60[],5,FALSE), 0)</f>
        <v>0</v>
      </c>
    </row>
    <row r="145" spans="1:63" ht="22.5">
      <c r="A145" s="1">
        <v>20683</v>
      </c>
      <c r="B145" s="5" t="s">
        <v>191</v>
      </c>
      <c r="C145" s="7">
        <f xml:space="preserve"> SUM(TotalPoints[[#This Row],[دور 1]:[دور 60]])</f>
        <v>1</v>
      </c>
      <c r="D145" s="4">
        <f>IFERROR(VLOOKUP($A145,Round01[],5,FALSE), 0)</f>
        <v>0</v>
      </c>
      <c r="E145" s="4">
        <f>IFERROR(VLOOKUP($A145,Round02[],5,FALSE), 0)</f>
        <v>0</v>
      </c>
      <c r="F145" s="4">
        <f>IFERROR(VLOOKUP($A145,Round03[],5,FALSE), 0)</f>
        <v>0</v>
      </c>
      <c r="G145" s="4">
        <f>IFERROR(VLOOKUP($A145,Round04[],5,FALSE), 0)</f>
        <v>1</v>
      </c>
      <c r="H145" s="4">
        <f>IFERROR(VLOOKUP($A145,Round05[],5,FALSE), 0)</f>
        <v>0</v>
      </c>
      <c r="I145" s="4">
        <f>IFERROR(VLOOKUP($A145,Round06[],5,FALSE), 0)</f>
        <v>0</v>
      </c>
      <c r="J145" s="4">
        <f>IFERROR(VLOOKUP($A145,Round07[],5,FALSE), 0)</f>
        <v>0</v>
      </c>
      <c r="K145" s="4">
        <f>IFERROR(VLOOKUP($A145,Round08[],5,FALSE), 0)</f>
        <v>0</v>
      </c>
      <c r="L145" s="4">
        <f>IFERROR(VLOOKUP($A145,Round09[],5,FALSE), 0)</f>
        <v>0</v>
      </c>
      <c r="M145" s="4">
        <f>IFERROR(VLOOKUP($A145,Round10[],5,FALSE), 0)</f>
        <v>0</v>
      </c>
      <c r="N145" s="4">
        <f>IFERROR(VLOOKUP($A145,Round11[],5,FALSE), 0)</f>
        <v>0</v>
      </c>
      <c r="O145" s="4">
        <f>IFERROR(VLOOKUP($A145,Round12[],5,FALSE), 0)</f>
        <v>0</v>
      </c>
      <c r="P145" s="4">
        <f>IFERROR(VLOOKUP($A145,Round13[],5,FALSE), 0)</f>
        <v>0</v>
      </c>
      <c r="Q145" s="4">
        <f>IFERROR(VLOOKUP($A145,Round14[],5,FALSE), 0)</f>
        <v>0</v>
      </c>
      <c r="R145" s="4">
        <f>IFERROR(VLOOKUP($A145,Round15[],5,FALSE), 0)</f>
        <v>0</v>
      </c>
      <c r="S145" s="4">
        <f>IFERROR(VLOOKUP($A145,Round16[],5,FALSE), 0)</f>
        <v>0</v>
      </c>
      <c r="T145" s="4">
        <f>IFERROR(VLOOKUP($A145,Round17[],5,FALSE), 0)</f>
        <v>0</v>
      </c>
      <c r="U145" s="4">
        <f>IFERROR(VLOOKUP($A145,Round18[],5,FALSE), 0)</f>
        <v>0</v>
      </c>
      <c r="V145" s="4">
        <f>IFERROR(VLOOKUP($A145,Round19[],5,FALSE), 0)</f>
        <v>0</v>
      </c>
      <c r="W145" s="4">
        <f>IFERROR(VLOOKUP($A145,Round20[],5,FALSE), 0)</f>
        <v>0</v>
      </c>
      <c r="X145" s="4">
        <f>IFERROR(VLOOKUP($A145,Round21[],5,FALSE), 0)</f>
        <v>0</v>
      </c>
      <c r="Y145" s="4">
        <f>IFERROR(VLOOKUP($A145,Round22[],5,FALSE), 0)</f>
        <v>0</v>
      </c>
      <c r="Z145" s="4">
        <f>IFERROR(VLOOKUP($A145,Round23[],5,FALSE), 0)</f>
        <v>0</v>
      </c>
      <c r="AA145" s="4">
        <f>IFERROR(VLOOKUP($A145,Round24[],5,FALSE), 0)</f>
        <v>0</v>
      </c>
      <c r="AB145" s="4">
        <f>IFERROR(VLOOKUP($A145,Round25[],5,FALSE), 0)</f>
        <v>0</v>
      </c>
      <c r="AC145" s="4">
        <f>IFERROR(VLOOKUP($A145,Round26[],5,FALSE), 0)</f>
        <v>0</v>
      </c>
      <c r="AD145" s="4">
        <f>IFERROR(VLOOKUP($A145,Round27[],5,FALSE), 0)</f>
        <v>0</v>
      </c>
      <c r="AE145" s="4">
        <f>IFERROR(VLOOKUP($A145,Round28[],5,FALSE), 0)</f>
        <v>0</v>
      </c>
      <c r="AF145" s="4">
        <f>IFERROR(VLOOKUP($A145,Round29[],5,FALSE), 0)</f>
        <v>0</v>
      </c>
      <c r="AG145" s="4">
        <f>IFERROR(VLOOKUP($A145,Round30[],5,FALSE), 0)</f>
        <v>0</v>
      </c>
      <c r="AH145" s="4">
        <f>IFERROR(VLOOKUP($A145,Round31[],5,FALSE), 0)</f>
        <v>0</v>
      </c>
      <c r="AI145" s="4">
        <f>IFERROR(VLOOKUP($A145,Round32[],5,FALSE), 0)</f>
        <v>0</v>
      </c>
      <c r="AJ145" s="4">
        <f>IFERROR(VLOOKUP($A145,Round33[],5,FALSE), 0)</f>
        <v>0</v>
      </c>
      <c r="AK145" s="4">
        <f>IFERROR(VLOOKUP($A145,Round34[],5,FALSE), 0)</f>
        <v>0</v>
      </c>
      <c r="AL145" s="4">
        <f>IFERROR(VLOOKUP($A145,Round35[],5,FALSE), 0)</f>
        <v>0</v>
      </c>
      <c r="AM145" s="4">
        <f>IFERROR(VLOOKUP($A145,Round36[],5,FALSE), 0)</f>
        <v>0</v>
      </c>
      <c r="AN145" s="4">
        <f>IFERROR(VLOOKUP($A145,Round37[],5,FALSE), 0)</f>
        <v>0</v>
      </c>
      <c r="AO145" s="4">
        <f>IFERROR(VLOOKUP($A145,Round38[],5,FALSE), 0)</f>
        <v>0</v>
      </c>
      <c r="AP145" s="4">
        <f>IFERROR(VLOOKUP($A145,Round39[],5,FALSE), 0)</f>
        <v>0</v>
      </c>
      <c r="AQ145" s="4">
        <f>IFERROR(VLOOKUP($A145,Round40[],5,FALSE), 0)</f>
        <v>0</v>
      </c>
      <c r="AR145" s="4">
        <f>IFERROR(VLOOKUP($A145,Round41[],5,FALSE), 0)</f>
        <v>0</v>
      </c>
      <c r="AS145" s="4">
        <f>IFERROR(VLOOKUP($A145,Round42[],5,FALSE), 0)</f>
        <v>0</v>
      </c>
      <c r="AT145" s="4">
        <f>IFERROR(VLOOKUP($A145,Round43[],5,FALSE), 0)</f>
        <v>0</v>
      </c>
      <c r="AU145" s="4">
        <f>IFERROR(VLOOKUP($A145,Round44[],5,FALSE), 0)</f>
        <v>0</v>
      </c>
      <c r="AV145" s="4">
        <f>IFERROR(VLOOKUP($A145,Round45[],5,FALSE), 0)</f>
        <v>0</v>
      </c>
      <c r="AW145" s="4">
        <f>IFERROR(VLOOKUP($A145,Round46[],5,FALSE), 0)</f>
        <v>0</v>
      </c>
      <c r="AX145" s="4">
        <f>IFERROR(VLOOKUP($A145,Round47[],5,FALSE), 0)</f>
        <v>0</v>
      </c>
      <c r="AY145" s="4">
        <f>IFERROR(VLOOKUP($A145,Round48[],5,FALSE), 0)</f>
        <v>0</v>
      </c>
      <c r="AZ145" s="4">
        <f>IFERROR(VLOOKUP($A145,Round49[],5,FALSE), 0)</f>
        <v>0</v>
      </c>
      <c r="BA145" s="4">
        <f>IFERROR(VLOOKUP($A145,Round50[],5,FALSE), 0)</f>
        <v>0</v>
      </c>
      <c r="BB145" s="4">
        <f>IFERROR(VLOOKUP($A145,Round51[],5,FALSE), 0)</f>
        <v>0</v>
      </c>
      <c r="BC145" s="4">
        <f>IFERROR(VLOOKUP($A145,Round52[],5,FALSE), 0)</f>
        <v>0</v>
      </c>
      <c r="BD145" s="4">
        <f>IFERROR(VLOOKUP($A145,Round53[],5,FALSE), 0)</f>
        <v>0</v>
      </c>
      <c r="BE145" s="4">
        <f>IFERROR(VLOOKUP($A145,Round54[],5,FALSE), 0)</f>
        <v>0</v>
      </c>
      <c r="BF145" s="4">
        <f>IFERROR(VLOOKUP($A145,Round55[],5,FALSE), 0)</f>
        <v>0</v>
      </c>
      <c r="BG145" s="4">
        <f>IFERROR(VLOOKUP($A145,Round56[],5,FALSE), 0)</f>
        <v>0</v>
      </c>
      <c r="BH145" s="4">
        <f>IFERROR(VLOOKUP($A145,Round57[],5,FALSE), 0)</f>
        <v>0</v>
      </c>
      <c r="BI145" s="4">
        <f>IFERROR(VLOOKUP($A145,Round58[],5,FALSE), 0)</f>
        <v>0</v>
      </c>
      <c r="BJ145" s="4">
        <f>IFERROR(VLOOKUP($A145,Round59[],5,FALSE), 0)</f>
        <v>0</v>
      </c>
      <c r="BK145" s="4">
        <f>IFERROR(VLOOKUP($A145,Round60[],5,FALSE), 0)</f>
        <v>0</v>
      </c>
    </row>
    <row r="146" spans="1:63" ht="22.5">
      <c r="A146" s="1">
        <v>20031</v>
      </c>
      <c r="B146" s="5" t="s">
        <v>188</v>
      </c>
      <c r="C146" s="7">
        <f xml:space="preserve"> SUM(TotalPoints[[#This Row],[دور 1]:[دور 60]])</f>
        <v>1</v>
      </c>
      <c r="D146" s="4">
        <f>IFERROR(VLOOKUP($A146,Round01[],5,FALSE), 0)</f>
        <v>0</v>
      </c>
      <c r="E146" s="4">
        <f>IFERROR(VLOOKUP($A146,Round02[],5,FALSE), 0)</f>
        <v>0</v>
      </c>
      <c r="F146" s="4">
        <f>IFERROR(VLOOKUP($A146,Round03[],5,FALSE), 0)</f>
        <v>0</v>
      </c>
      <c r="G146" s="4">
        <f>IFERROR(VLOOKUP($A146,Round04[],5,FALSE), 0)</f>
        <v>0</v>
      </c>
      <c r="H146" s="4">
        <f>IFERROR(VLOOKUP($A146,Round05[],5,FALSE), 0)</f>
        <v>1</v>
      </c>
      <c r="I146" s="4">
        <f>IFERROR(VLOOKUP($A146,Round06[],5,FALSE), 0)</f>
        <v>0</v>
      </c>
      <c r="J146" s="4">
        <f>IFERROR(VLOOKUP($A146,Round07[],5,FALSE), 0)</f>
        <v>0</v>
      </c>
      <c r="K146" s="4">
        <f>IFERROR(VLOOKUP($A146,Round08[],5,FALSE), 0)</f>
        <v>0</v>
      </c>
      <c r="L146" s="4">
        <f>IFERROR(VLOOKUP($A146,Round09[],5,FALSE), 0)</f>
        <v>0</v>
      </c>
      <c r="M146" s="4">
        <f>IFERROR(VLOOKUP($A146,Round10[],5,FALSE), 0)</f>
        <v>0</v>
      </c>
      <c r="N146" s="4">
        <f>IFERROR(VLOOKUP($A146,Round11[],5,FALSE), 0)</f>
        <v>0</v>
      </c>
      <c r="O146" s="4">
        <f>IFERROR(VLOOKUP($A146,Round12[],5,FALSE), 0)</f>
        <v>0</v>
      </c>
      <c r="P146" s="4">
        <f>IFERROR(VLOOKUP($A146,Round13[],5,FALSE), 0)</f>
        <v>0</v>
      </c>
      <c r="Q146" s="4">
        <f>IFERROR(VLOOKUP($A146,Round14[],5,FALSE), 0)</f>
        <v>0</v>
      </c>
      <c r="R146" s="4">
        <f>IFERROR(VLOOKUP($A146,Round15[],5,FALSE), 0)</f>
        <v>0</v>
      </c>
      <c r="S146" s="4">
        <f>IFERROR(VLOOKUP($A146,Round16[],5,FALSE), 0)</f>
        <v>0</v>
      </c>
      <c r="T146" s="4">
        <f>IFERROR(VLOOKUP($A146,Round17[],5,FALSE), 0)</f>
        <v>0</v>
      </c>
      <c r="U146" s="4">
        <f>IFERROR(VLOOKUP($A146,Round18[],5,FALSE), 0)</f>
        <v>0</v>
      </c>
      <c r="V146" s="4">
        <f>IFERROR(VLOOKUP($A146,Round19[],5,FALSE), 0)</f>
        <v>0</v>
      </c>
      <c r="W146" s="4">
        <f>IFERROR(VLOOKUP($A146,Round20[],5,FALSE), 0)</f>
        <v>0</v>
      </c>
      <c r="X146" s="4">
        <f>IFERROR(VLOOKUP($A146,Round21[],5,FALSE), 0)</f>
        <v>0</v>
      </c>
      <c r="Y146" s="4">
        <f>IFERROR(VLOOKUP($A146,Round22[],5,FALSE), 0)</f>
        <v>0</v>
      </c>
      <c r="Z146" s="4">
        <f>IFERROR(VLOOKUP($A146,Round23[],5,FALSE), 0)</f>
        <v>0</v>
      </c>
      <c r="AA146" s="4">
        <f>IFERROR(VLOOKUP($A146,Round24[],5,FALSE), 0)</f>
        <v>0</v>
      </c>
      <c r="AB146" s="4">
        <f>IFERROR(VLOOKUP($A146,Round25[],5,FALSE), 0)</f>
        <v>0</v>
      </c>
      <c r="AC146" s="4">
        <f>IFERROR(VLOOKUP($A146,Round26[],5,FALSE), 0)</f>
        <v>0</v>
      </c>
      <c r="AD146" s="4">
        <f>IFERROR(VLOOKUP($A146,Round27[],5,FALSE), 0)</f>
        <v>0</v>
      </c>
      <c r="AE146" s="4">
        <f>IFERROR(VLOOKUP($A146,Round28[],5,FALSE), 0)</f>
        <v>0</v>
      </c>
      <c r="AF146" s="4">
        <f>IFERROR(VLOOKUP($A146,Round29[],5,FALSE), 0)</f>
        <v>0</v>
      </c>
      <c r="AG146" s="4">
        <f>IFERROR(VLOOKUP($A146,Round30[],5,FALSE), 0)</f>
        <v>0</v>
      </c>
      <c r="AH146" s="4">
        <f>IFERROR(VLOOKUP($A146,Round31[],5,FALSE), 0)</f>
        <v>0</v>
      </c>
      <c r="AI146" s="4">
        <f>IFERROR(VLOOKUP($A146,Round32[],5,FALSE), 0)</f>
        <v>0</v>
      </c>
      <c r="AJ146" s="4">
        <f>IFERROR(VLOOKUP($A146,Round33[],5,FALSE), 0)</f>
        <v>0</v>
      </c>
      <c r="AK146" s="4">
        <f>IFERROR(VLOOKUP($A146,Round34[],5,FALSE), 0)</f>
        <v>0</v>
      </c>
      <c r="AL146" s="4">
        <f>IFERROR(VLOOKUP($A146,Round35[],5,FALSE), 0)</f>
        <v>0</v>
      </c>
      <c r="AM146" s="4">
        <f>IFERROR(VLOOKUP($A146,Round36[],5,FALSE), 0)</f>
        <v>0</v>
      </c>
      <c r="AN146" s="4">
        <f>IFERROR(VLOOKUP($A146,Round37[],5,FALSE), 0)</f>
        <v>0</v>
      </c>
      <c r="AO146" s="4">
        <f>IFERROR(VLOOKUP($A146,Round38[],5,FALSE), 0)</f>
        <v>0</v>
      </c>
      <c r="AP146" s="4">
        <f>IFERROR(VLOOKUP($A146,Round39[],5,FALSE), 0)</f>
        <v>0</v>
      </c>
      <c r="AQ146" s="4">
        <f>IFERROR(VLOOKUP($A146,Round40[],5,FALSE), 0)</f>
        <v>0</v>
      </c>
      <c r="AR146" s="4">
        <f>IFERROR(VLOOKUP($A146,Round41[],5,FALSE), 0)</f>
        <v>0</v>
      </c>
      <c r="AS146" s="4">
        <f>IFERROR(VLOOKUP($A146,Round42[],5,FALSE), 0)</f>
        <v>0</v>
      </c>
      <c r="AT146" s="4">
        <f>IFERROR(VLOOKUP($A146,Round43[],5,FALSE), 0)</f>
        <v>0</v>
      </c>
      <c r="AU146" s="4">
        <f>IFERROR(VLOOKUP($A146,Round44[],5,FALSE), 0)</f>
        <v>0</v>
      </c>
      <c r="AV146" s="4">
        <f>IFERROR(VLOOKUP($A146,Round45[],5,FALSE), 0)</f>
        <v>0</v>
      </c>
      <c r="AW146" s="4">
        <f>IFERROR(VLOOKUP($A146,Round46[],5,FALSE), 0)</f>
        <v>0</v>
      </c>
      <c r="AX146" s="4">
        <f>IFERROR(VLOOKUP($A146,Round47[],5,FALSE), 0)</f>
        <v>0</v>
      </c>
      <c r="AY146" s="4">
        <f>IFERROR(VLOOKUP($A146,Round48[],5,FALSE), 0)</f>
        <v>0</v>
      </c>
      <c r="AZ146" s="4">
        <f>IFERROR(VLOOKUP($A146,Round49[],5,FALSE), 0)</f>
        <v>0</v>
      </c>
      <c r="BA146" s="4">
        <f>IFERROR(VLOOKUP($A146,Round50[],5,FALSE), 0)</f>
        <v>0</v>
      </c>
      <c r="BB146" s="4">
        <f>IFERROR(VLOOKUP($A146,Round51[],5,FALSE), 0)</f>
        <v>0</v>
      </c>
      <c r="BC146" s="4">
        <f>IFERROR(VLOOKUP($A146,Round52[],5,FALSE), 0)</f>
        <v>0</v>
      </c>
      <c r="BD146" s="4">
        <f>IFERROR(VLOOKUP($A146,Round53[],5,FALSE), 0)</f>
        <v>0</v>
      </c>
      <c r="BE146" s="4">
        <f>IFERROR(VLOOKUP($A146,Round54[],5,FALSE), 0)</f>
        <v>0</v>
      </c>
      <c r="BF146" s="4">
        <f>IFERROR(VLOOKUP($A146,Round55[],5,FALSE), 0)</f>
        <v>0</v>
      </c>
      <c r="BG146" s="4">
        <f>IFERROR(VLOOKUP($A146,Round56[],5,FALSE), 0)</f>
        <v>0</v>
      </c>
      <c r="BH146" s="4">
        <f>IFERROR(VLOOKUP($A146,Round57[],5,FALSE), 0)</f>
        <v>0</v>
      </c>
      <c r="BI146" s="4">
        <f>IFERROR(VLOOKUP($A146,Round58[],5,FALSE), 0)</f>
        <v>0</v>
      </c>
      <c r="BJ146" s="4">
        <f>IFERROR(VLOOKUP($A146,Round59[],5,FALSE), 0)</f>
        <v>0</v>
      </c>
      <c r="BK146" s="4">
        <f>IFERROR(VLOOKUP($A146,Round60[],5,FALSE), 0)</f>
        <v>0</v>
      </c>
    </row>
    <row r="147" spans="1:63">
      <c r="A147" s="10">
        <v>18430</v>
      </c>
      <c r="B147" s="12" t="s">
        <v>232</v>
      </c>
      <c r="C147" s="11">
        <f xml:space="preserve"> SUM(TotalPoints[[#This Row],[دور 1]:[دور 60]])</f>
        <v>1</v>
      </c>
      <c r="D147" s="13">
        <f>IFERROR(VLOOKUP($A147,Round01[],5,FALSE), 0)</f>
        <v>0</v>
      </c>
      <c r="E147" s="13">
        <f>IFERROR(VLOOKUP($A147,Round02[],5,FALSE), 0)</f>
        <v>0</v>
      </c>
      <c r="F147" s="13">
        <f>IFERROR(VLOOKUP($A147,Round03[],5,FALSE), 0)</f>
        <v>0</v>
      </c>
      <c r="G147" s="13">
        <f>IFERROR(VLOOKUP($A147,Round04[],5,FALSE), 0)</f>
        <v>0</v>
      </c>
      <c r="H147" s="13">
        <f>IFERROR(VLOOKUP($A147,Round05[],5,FALSE), 0)</f>
        <v>0</v>
      </c>
      <c r="I147" s="13">
        <f>IFERROR(VLOOKUP($A147,Round06[],5,FALSE), 0)</f>
        <v>0</v>
      </c>
      <c r="J147" s="13">
        <f>IFERROR(VLOOKUP($A147,Round07[],5,FALSE), 0)</f>
        <v>1</v>
      </c>
      <c r="K147" s="13">
        <f>IFERROR(VLOOKUP($A147,Round08[],5,FALSE), 0)</f>
        <v>0</v>
      </c>
      <c r="L147" s="13">
        <f>IFERROR(VLOOKUP($A147,Round09[],5,FALSE), 0)</f>
        <v>0</v>
      </c>
      <c r="M147" s="13">
        <f>IFERROR(VLOOKUP($A147,Round10[],5,FALSE), 0)</f>
        <v>0</v>
      </c>
      <c r="N147" s="13">
        <f>IFERROR(VLOOKUP($A147,Round11[],5,FALSE), 0)</f>
        <v>0</v>
      </c>
      <c r="O147" s="13">
        <f>IFERROR(VLOOKUP($A147,Round12[],5,FALSE), 0)</f>
        <v>0</v>
      </c>
      <c r="P147" s="13">
        <f>IFERROR(VLOOKUP($A147,Round13[],5,FALSE), 0)</f>
        <v>0</v>
      </c>
      <c r="Q147" s="13">
        <f>IFERROR(VLOOKUP($A147,Round14[],5,FALSE), 0)</f>
        <v>0</v>
      </c>
      <c r="R147" s="13">
        <f>IFERROR(VLOOKUP($A147,Round15[],5,FALSE), 0)</f>
        <v>0</v>
      </c>
      <c r="S147" s="13">
        <f>IFERROR(VLOOKUP($A147,Round16[],5,FALSE), 0)</f>
        <v>0</v>
      </c>
      <c r="T147" s="13">
        <f>IFERROR(VLOOKUP($A147,Round17[],5,FALSE), 0)</f>
        <v>0</v>
      </c>
      <c r="U147" s="13">
        <f>IFERROR(VLOOKUP($A147,Round18[],5,FALSE), 0)</f>
        <v>0</v>
      </c>
      <c r="V147" s="13">
        <f>IFERROR(VLOOKUP($A147,Round19[],5,FALSE), 0)</f>
        <v>0</v>
      </c>
      <c r="W147" s="13">
        <f>IFERROR(VLOOKUP($A147,Round20[],5,FALSE), 0)</f>
        <v>0</v>
      </c>
      <c r="X147" s="13">
        <f>IFERROR(VLOOKUP($A147,Round21[],5,FALSE), 0)</f>
        <v>0</v>
      </c>
      <c r="Y147" s="13">
        <f>IFERROR(VLOOKUP($A147,Round22[],5,FALSE), 0)</f>
        <v>0</v>
      </c>
      <c r="Z147" s="13">
        <f>IFERROR(VLOOKUP($A147,Round23[],5,FALSE), 0)</f>
        <v>0</v>
      </c>
      <c r="AA147" s="13">
        <f>IFERROR(VLOOKUP($A147,Round24[],5,FALSE), 0)</f>
        <v>0</v>
      </c>
      <c r="AB147" s="13">
        <f>IFERROR(VLOOKUP($A147,Round25[],5,FALSE), 0)</f>
        <v>0</v>
      </c>
      <c r="AC147" s="13">
        <f>IFERROR(VLOOKUP($A147,Round26[],5,FALSE), 0)</f>
        <v>0</v>
      </c>
      <c r="AD147" s="13">
        <f>IFERROR(VLOOKUP($A147,Round27[],5,FALSE), 0)</f>
        <v>0</v>
      </c>
      <c r="AE147" s="13">
        <f>IFERROR(VLOOKUP($A147,Round28[],5,FALSE), 0)</f>
        <v>0</v>
      </c>
      <c r="AF147" s="13">
        <f>IFERROR(VLOOKUP($A147,Round29[],5,FALSE), 0)</f>
        <v>0</v>
      </c>
      <c r="AG147" s="13">
        <f>IFERROR(VLOOKUP($A147,Round30[],5,FALSE), 0)</f>
        <v>0</v>
      </c>
      <c r="AH147" s="13">
        <f>IFERROR(VLOOKUP($A147,Round31[],5,FALSE), 0)</f>
        <v>0</v>
      </c>
      <c r="AI147" s="13">
        <f>IFERROR(VLOOKUP($A147,Round32[],5,FALSE), 0)</f>
        <v>0</v>
      </c>
      <c r="AJ147" s="13">
        <f>IFERROR(VLOOKUP($A147,Round33[],5,FALSE), 0)</f>
        <v>0</v>
      </c>
      <c r="AK147" s="13">
        <f>IFERROR(VLOOKUP($A147,Round34[],5,FALSE), 0)</f>
        <v>0</v>
      </c>
      <c r="AL147" s="13">
        <f>IFERROR(VLOOKUP($A147,Round35[],5,FALSE), 0)</f>
        <v>0</v>
      </c>
      <c r="AM147" s="13">
        <f>IFERROR(VLOOKUP($A147,Round36[],5,FALSE), 0)</f>
        <v>0</v>
      </c>
      <c r="AN147" s="13">
        <f>IFERROR(VLOOKUP($A147,Round37[],5,FALSE), 0)</f>
        <v>0</v>
      </c>
      <c r="AO147" s="13">
        <f>IFERROR(VLOOKUP($A147,Round38[],5,FALSE), 0)</f>
        <v>0</v>
      </c>
      <c r="AP147" s="13">
        <f>IFERROR(VLOOKUP($A147,Round39[],5,FALSE), 0)</f>
        <v>0</v>
      </c>
      <c r="AQ147" s="13">
        <f>IFERROR(VLOOKUP($A147,Round40[],5,FALSE), 0)</f>
        <v>0</v>
      </c>
      <c r="AR147" s="13">
        <f>IFERROR(VLOOKUP($A147,Round41[],5,FALSE), 0)</f>
        <v>0</v>
      </c>
      <c r="AS147" s="13">
        <f>IFERROR(VLOOKUP($A147,Round42[],5,FALSE), 0)</f>
        <v>0</v>
      </c>
      <c r="AT147" s="13">
        <f>IFERROR(VLOOKUP($A147,Round43[],5,FALSE), 0)</f>
        <v>0</v>
      </c>
      <c r="AU147" s="13">
        <f>IFERROR(VLOOKUP($A147,Round44[],5,FALSE), 0)</f>
        <v>0</v>
      </c>
      <c r="AV147" s="13">
        <f>IFERROR(VLOOKUP($A147,Round45[],5,FALSE), 0)</f>
        <v>0</v>
      </c>
      <c r="AW147" s="13">
        <f>IFERROR(VLOOKUP($A147,Round46[],5,FALSE), 0)</f>
        <v>0</v>
      </c>
      <c r="AX147" s="13">
        <f>IFERROR(VLOOKUP($A147,Round47[],5,FALSE), 0)</f>
        <v>0</v>
      </c>
      <c r="AY147" s="13">
        <f>IFERROR(VLOOKUP($A147,Round48[],5,FALSE), 0)</f>
        <v>0</v>
      </c>
      <c r="AZ147" s="13">
        <f>IFERROR(VLOOKUP($A147,Round49[],5,FALSE), 0)</f>
        <v>0</v>
      </c>
      <c r="BA147" s="13">
        <f>IFERROR(VLOOKUP($A147,Round50[],5,FALSE), 0)</f>
        <v>0</v>
      </c>
      <c r="BB147" s="13">
        <f>IFERROR(VLOOKUP($A147,Round51[],5,FALSE), 0)</f>
        <v>0</v>
      </c>
      <c r="BC147" s="13">
        <f>IFERROR(VLOOKUP($A147,Round52[],5,FALSE), 0)</f>
        <v>0</v>
      </c>
      <c r="BD147" s="13">
        <f>IFERROR(VLOOKUP($A147,Round53[],5,FALSE), 0)</f>
        <v>0</v>
      </c>
      <c r="BE147" s="13">
        <f>IFERROR(VLOOKUP($A147,Round54[],5,FALSE), 0)</f>
        <v>0</v>
      </c>
      <c r="BF147" s="13">
        <f>IFERROR(VLOOKUP($A147,Round55[],5,FALSE), 0)</f>
        <v>0</v>
      </c>
      <c r="BG147" s="13">
        <f>IFERROR(VLOOKUP($A147,Round56[],5,FALSE), 0)</f>
        <v>0</v>
      </c>
      <c r="BH147" s="13">
        <f>IFERROR(VLOOKUP($A147,Round57[],5,FALSE), 0)</f>
        <v>0</v>
      </c>
      <c r="BI147" s="13">
        <f>IFERROR(VLOOKUP($A147,Round58[],5,FALSE), 0)</f>
        <v>0</v>
      </c>
      <c r="BJ147" s="13">
        <f>IFERROR(VLOOKUP($A147,Round59[],5,FALSE), 0)</f>
        <v>0</v>
      </c>
      <c r="BK147" s="13">
        <f>IFERROR(VLOOKUP($A147,Round60[],5,FALSE), 0)</f>
        <v>0</v>
      </c>
    </row>
    <row r="148" spans="1:63">
      <c r="A148" s="10">
        <v>17586</v>
      </c>
      <c r="B148" s="12" t="s">
        <v>197</v>
      </c>
      <c r="C148" s="11">
        <f xml:space="preserve"> SUM(TotalPoints[[#This Row],[دور 1]:[دور 60]])</f>
        <v>1</v>
      </c>
      <c r="D148" s="13">
        <f>IFERROR(VLOOKUP($A148,Round01[],5,FALSE), 0)</f>
        <v>0</v>
      </c>
      <c r="E148" s="13">
        <f>IFERROR(VLOOKUP($A148,Round02[],5,FALSE), 0)</f>
        <v>0</v>
      </c>
      <c r="F148" s="13">
        <f>IFERROR(VLOOKUP($A148,Round03[],5,FALSE), 0)</f>
        <v>0</v>
      </c>
      <c r="G148" s="13">
        <f>IFERROR(VLOOKUP($A148,Round04[],5,FALSE), 0)</f>
        <v>1</v>
      </c>
      <c r="H148" s="13">
        <f>IFERROR(VLOOKUP($A148,Round05[],5,FALSE), 0)</f>
        <v>0</v>
      </c>
      <c r="I148" s="13">
        <f>IFERROR(VLOOKUP($A148,Round06[],5,FALSE), 0)</f>
        <v>0</v>
      </c>
      <c r="J148" s="13">
        <f>IFERROR(VLOOKUP($A148,Round07[],5,FALSE), 0)</f>
        <v>0</v>
      </c>
      <c r="K148" s="13">
        <f>IFERROR(VLOOKUP($A148,Round08[],5,FALSE), 0)</f>
        <v>0</v>
      </c>
      <c r="L148" s="13">
        <f>IFERROR(VLOOKUP($A148,Round09[],5,FALSE), 0)</f>
        <v>0</v>
      </c>
      <c r="M148" s="13">
        <f>IFERROR(VLOOKUP($A148,Round10[],5,FALSE), 0)</f>
        <v>0</v>
      </c>
      <c r="N148" s="13">
        <f>IFERROR(VLOOKUP($A148,Round11[],5,FALSE), 0)</f>
        <v>0</v>
      </c>
      <c r="O148" s="13">
        <f>IFERROR(VLOOKUP($A148,Round12[],5,FALSE), 0)</f>
        <v>0</v>
      </c>
      <c r="P148" s="13">
        <f>IFERROR(VLOOKUP($A148,Round13[],5,FALSE), 0)</f>
        <v>0</v>
      </c>
      <c r="Q148" s="13">
        <f>IFERROR(VLOOKUP($A148,Round14[],5,FALSE), 0)</f>
        <v>0</v>
      </c>
      <c r="R148" s="13">
        <f>IFERROR(VLOOKUP($A148,Round15[],5,FALSE), 0)</f>
        <v>0</v>
      </c>
      <c r="S148" s="13">
        <f>IFERROR(VLOOKUP($A148,Round16[],5,FALSE), 0)</f>
        <v>0</v>
      </c>
      <c r="T148" s="13">
        <f>IFERROR(VLOOKUP($A148,Round17[],5,FALSE), 0)</f>
        <v>0</v>
      </c>
      <c r="U148" s="13">
        <f>IFERROR(VLOOKUP($A148,Round18[],5,FALSE), 0)</f>
        <v>0</v>
      </c>
      <c r="V148" s="13">
        <f>IFERROR(VLOOKUP($A148,Round19[],5,FALSE), 0)</f>
        <v>0</v>
      </c>
      <c r="W148" s="13">
        <f>IFERROR(VLOOKUP($A148,Round20[],5,FALSE), 0)</f>
        <v>0</v>
      </c>
      <c r="X148" s="13">
        <f>IFERROR(VLOOKUP($A148,Round21[],5,FALSE), 0)</f>
        <v>0</v>
      </c>
      <c r="Y148" s="13">
        <f>IFERROR(VLOOKUP($A148,Round22[],5,FALSE), 0)</f>
        <v>0</v>
      </c>
      <c r="Z148" s="13">
        <f>IFERROR(VLOOKUP($A148,Round23[],5,FALSE), 0)</f>
        <v>0</v>
      </c>
      <c r="AA148" s="13">
        <f>IFERROR(VLOOKUP($A148,Round24[],5,FALSE), 0)</f>
        <v>0</v>
      </c>
      <c r="AB148" s="13">
        <f>IFERROR(VLOOKUP($A148,Round25[],5,FALSE), 0)</f>
        <v>0</v>
      </c>
      <c r="AC148" s="13">
        <f>IFERROR(VLOOKUP($A148,Round26[],5,FALSE), 0)</f>
        <v>0</v>
      </c>
      <c r="AD148" s="13">
        <f>IFERROR(VLOOKUP($A148,Round27[],5,FALSE), 0)</f>
        <v>0</v>
      </c>
      <c r="AE148" s="13">
        <f>IFERROR(VLOOKUP($A148,Round28[],5,FALSE), 0)</f>
        <v>0</v>
      </c>
      <c r="AF148" s="13">
        <f>IFERROR(VLOOKUP($A148,Round29[],5,FALSE), 0)</f>
        <v>0</v>
      </c>
      <c r="AG148" s="13">
        <f>IFERROR(VLOOKUP($A148,Round30[],5,FALSE), 0)</f>
        <v>0</v>
      </c>
      <c r="AH148" s="13">
        <f>IFERROR(VLOOKUP($A148,Round31[],5,FALSE), 0)</f>
        <v>0</v>
      </c>
      <c r="AI148" s="13">
        <f>IFERROR(VLOOKUP($A148,Round32[],5,FALSE), 0)</f>
        <v>0</v>
      </c>
      <c r="AJ148" s="13">
        <f>IFERROR(VLOOKUP($A148,Round33[],5,FALSE), 0)</f>
        <v>0</v>
      </c>
      <c r="AK148" s="13">
        <f>IFERROR(VLOOKUP($A148,Round34[],5,FALSE), 0)</f>
        <v>0</v>
      </c>
      <c r="AL148" s="13">
        <f>IFERROR(VLOOKUP($A148,Round35[],5,FALSE), 0)</f>
        <v>0</v>
      </c>
      <c r="AM148" s="13">
        <f>IFERROR(VLOOKUP($A148,Round36[],5,FALSE), 0)</f>
        <v>0</v>
      </c>
      <c r="AN148" s="13">
        <f>IFERROR(VLOOKUP($A148,Round37[],5,FALSE), 0)</f>
        <v>0</v>
      </c>
      <c r="AO148" s="13">
        <f>IFERROR(VLOOKUP($A148,Round38[],5,FALSE), 0)</f>
        <v>0</v>
      </c>
      <c r="AP148" s="13">
        <f>IFERROR(VLOOKUP($A148,Round39[],5,FALSE), 0)</f>
        <v>0</v>
      </c>
      <c r="AQ148" s="13">
        <f>IFERROR(VLOOKUP($A148,Round40[],5,FALSE), 0)</f>
        <v>0</v>
      </c>
      <c r="AR148" s="13">
        <f>IFERROR(VLOOKUP($A148,Round41[],5,FALSE), 0)</f>
        <v>0</v>
      </c>
      <c r="AS148" s="13">
        <f>IFERROR(VLOOKUP($A148,Round42[],5,FALSE), 0)</f>
        <v>0</v>
      </c>
      <c r="AT148" s="13">
        <f>IFERROR(VLOOKUP($A148,Round43[],5,FALSE), 0)</f>
        <v>0</v>
      </c>
      <c r="AU148" s="13">
        <f>IFERROR(VLOOKUP($A148,Round44[],5,FALSE), 0)</f>
        <v>0</v>
      </c>
      <c r="AV148" s="13">
        <f>IFERROR(VLOOKUP($A148,Round45[],5,FALSE), 0)</f>
        <v>0</v>
      </c>
      <c r="AW148" s="13">
        <f>IFERROR(VLOOKUP($A148,Round46[],5,FALSE), 0)</f>
        <v>0</v>
      </c>
      <c r="AX148" s="13">
        <f>IFERROR(VLOOKUP($A148,Round47[],5,FALSE), 0)</f>
        <v>0</v>
      </c>
      <c r="AY148" s="13">
        <f>IFERROR(VLOOKUP($A148,Round48[],5,FALSE), 0)</f>
        <v>0</v>
      </c>
      <c r="AZ148" s="13">
        <f>IFERROR(VLOOKUP($A148,Round49[],5,FALSE), 0)</f>
        <v>0</v>
      </c>
      <c r="BA148" s="13">
        <f>IFERROR(VLOOKUP($A148,Round50[],5,FALSE), 0)</f>
        <v>0</v>
      </c>
      <c r="BB148" s="13">
        <f>IFERROR(VLOOKUP($A148,Round51[],5,FALSE), 0)</f>
        <v>0</v>
      </c>
      <c r="BC148" s="13">
        <f>IFERROR(VLOOKUP($A148,Round52[],5,FALSE), 0)</f>
        <v>0</v>
      </c>
      <c r="BD148" s="13">
        <f>IFERROR(VLOOKUP($A148,Round53[],5,FALSE), 0)</f>
        <v>0</v>
      </c>
      <c r="BE148" s="13">
        <f>IFERROR(VLOOKUP($A148,Round54[],5,FALSE), 0)</f>
        <v>0</v>
      </c>
      <c r="BF148" s="13">
        <f>IFERROR(VLOOKUP($A148,Round55[],5,FALSE), 0)</f>
        <v>0</v>
      </c>
      <c r="BG148" s="13">
        <f>IFERROR(VLOOKUP($A148,Round56[],5,FALSE), 0)</f>
        <v>0</v>
      </c>
      <c r="BH148" s="13">
        <f>IFERROR(VLOOKUP($A148,Round57[],5,FALSE), 0)</f>
        <v>0</v>
      </c>
      <c r="BI148" s="13">
        <f>IFERROR(VLOOKUP($A148,Round58[],5,FALSE), 0)</f>
        <v>0</v>
      </c>
      <c r="BJ148" s="13">
        <f>IFERROR(VLOOKUP($A148,Round59[],5,FALSE), 0)</f>
        <v>0</v>
      </c>
      <c r="BK148" s="13">
        <f>IFERROR(VLOOKUP($A148,Round60[],5,FALSE), 0)</f>
        <v>0</v>
      </c>
    </row>
    <row r="149" spans="1:63">
      <c r="A149" s="10">
        <v>13738</v>
      </c>
      <c r="B149" s="12" t="s">
        <v>201</v>
      </c>
      <c r="C149" s="11">
        <f xml:space="preserve"> SUM(TotalPoints[[#This Row],[دور 1]:[دور 60]])</f>
        <v>1</v>
      </c>
      <c r="D149" s="13">
        <f>IFERROR(VLOOKUP($A149,Round01[],5,FALSE), 0)</f>
        <v>0</v>
      </c>
      <c r="E149" s="13">
        <f>IFERROR(VLOOKUP($A149,Round02[],5,FALSE), 0)</f>
        <v>0</v>
      </c>
      <c r="F149" s="13">
        <f>IFERROR(VLOOKUP($A149,Round03[],5,FALSE), 0)</f>
        <v>0</v>
      </c>
      <c r="G149" s="13">
        <f>IFERROR(VLOOKUP($A149,Round04[],5,FALSE), 0)</f>
        <v>1</v>
      </c>
      <c r="H149" s="13">
        <f>IFERROR(VLOOKUP($A149,Round05[],5,FALSE), 0)</f>
        <v>0</v>
      </c>
      <c r="I149" s="13">
        <f>IFERROR(VLOOKUP($A149,Round06[],5,FALSE), 0)</f>
        <v>0</v>
      </c>
      <c r="J149" s="13">
        <f>IFERROR(VLOOKUP($A149,Round07[],5,FALSE), 0)</f>
        <v>0</v>
      </c>
      <c r="K149" s="13">
        <f>IFERROR(VLOOKUP($A149,Round08[],5,FALSE), 0)</f>
        <v>0</v>
      </c>
      <c r="L149" s="13">
        <f>IFERROR(VLOOKUP($A149,Round09[],5,FALSE), 0)</f>
        <v>0</v>
      </c>
      <c r="M149" s="13">
        <f>IFERROR(VLOOKUP($A149,Round10[],5,FALSE), 0)</f>
        <v>0</v>
      </c>
      <c r="N149" s="13">
        <f>IFERROR(VLOOKUP($A149,Round11[],5,FALSE), 0)</f>
        <v>0</v>
      </c>
      <c r="O149" s="13">
        <f>IFERROR(VLOOKUP($A149,Round12[],5,FALSE), 0)</f>
        <v>0</v>
      </c>
      <c r="P149" s="13">
        <f>IFERROR(VLOOKUP($A149,Round13[],5,FALSE), 0)</f>
        <v>0</v>
      </c>
      <c r="Q149" s="13">
        <f>IFERROR(VLOOKUP($A149,Round14[],5,FALSE), 0)</f>
        <v>0</v>
      </c>
      <c r="R149" s="13">
        <f>IFERROR(VLOOKUP($A149,Round15[],5,FALSE), 0)</f>
        <v>0</v>
      </c>
      <c r="S149" s="13">
        <f>IFERROR(VLOOKUP($A149,Round16[],5,FALSE), 0)</f>
        <v>0</v>
      </c>
      <c r="T149" s="13">
        <f>IFERROR(VLOOKUP($A149,Round17[],5,FALSE), 0)</f>
        <v>0</v>
      </c>
      <c r="U149" s="13">
        <f>IFERROR(VLOOKUP($A149,Round18[],5,FALSE), 0)</f>
        <v>0</v>
      </c>
      <c r="V149" s="13">
        <f>IFERROR(VLOOKUP($A149,Round19[],5,FALSE), 0)</f>
        <v>0</v>
      </c>
      <c r="W149" s="13">
        <f>IFERROR(VLOOKUP($A149,Round20[],5,FALSE), 0)</f>
        <v>0</v>
      </c>
      <c r="X149" s="13">
        <f>IFERROR(VLOOKUP($A149,Round21[],5,FALSE), 0)</f>
        <v>0</v>
      </c>
      <c r="Y149" s="13">
        <f>IFERROR(VLOOKUP($A149,Round22[],5,FALSE), 0)</f>
        <v>0</v>
      </c>
      <c r="Z149" s="13">
        <f>IFERROR(VLOOKUP($A149,Round23[],5,FALSE), 0)</f>
        <v>0</v>
      </c>
      <c r="AA149" s="13">
        <f>IFERROR(VLOOKUP($A149,Round24[],5,FALSE), 0)</f>
        <v>0</v>
      </c>
      <c r="AB149" s="13">
        <f>IFERROR(VLOOKUP($A149,Round25[],5,FALSE), 0)</f>
        <v>0</v>
      </c>
      <c r="AC149" s="13">
        <f>IFERROR(VLOOKUP($A149,Round26[],5,FALSE), 0)</f>
        <v>0</v>
      </c>
      <c r="AD149" s="13">
        <f>IFERROR(VLOOKUP($A149,Round27[],5,FALSE), 0)</f>
        <v>0</v>
      </c>
      <c r="AE149" s="13">
        <f>IFERROR(VLOOKUP($A149,Round28[],5,FALSE), 0)</f>
        <v>0</v>
      </c>
      <c r="AF149" s="13">
        <f>IFERROR(VLOOKUP($A149,Round29[],5,FALSE), 0)</f>
        <v>0</v>
      </c>
      <c r="AG149" s="13">
        <f>IFERROR(VLOOKUP($A149,Round30[],5,FALSE), 0)</f>
        <v>0</v>
      </c>
      <c r="AH149" s="13">
        <f>IFERROR(VLOOKUP($A149,Round31[],5,FALSE), 0)</f>
        <v>0</v>
      </c>
      <c r="AI149" s="13">
        <f>IFERROR(VLOOKUP($A149,Round32[],5,FALSE), 0)</f>
        <v>0</v>
      </c>
      <c r="AJ149" s="13">
        <f>IFERROR(VLOOKUP($A149,Round33[],5,FALSE), 0)</f>
        <v>0</v>
      </c>
      <c r="AK149" s="13">
        <f>IFERROR(VLOOKUP($A149,Round34[],5,FALSE), 0)</f>
        <v>0</v>
      </c>
      <c r="AL149" s="13">
        <f>IFERROR(VLOOKUP($A149,Round35[],5,FALSE), 0)</f>
        <v>0</v>
      </c>
      <c r="AM149" s="13">
        <f>IFERROR(VLOOKUP($A149,Round36[],5,FALSE), 0)</f>
        <v>0</v>
      </c>
      <c r="AN149" s="13">
        <f>IFERROR(VLOOKUP($A149,Round37[],5,FALSE), 0)</f>
        <v>0</v>
      </c>
      <c r="AO149" s="13">
        <f>IFERROR(VLOOKUP($A149,Round38[],5,FALSE), 0)</f>
        <v>0</v>
      </c>
      <c r="AP149" s="13">
        <f>IFERROR(VLOOKUP($A149,Round39[],5,FALSE), 0)</f>
        <v>0</v>
      </c>
      <c r="AQ149" s="13">
        <f>IFERROR(VLOOKUP($A149,Round40[],5,FALSE), 0)</f>
        <v>0</v>
      </c>
      <c r="AR149" s="13">
        <f>IFERROR(VLOOKUP($A149,Round41[],5,FALSE), 0)</f>
        <v>0</v>
      </c>
      <c r="AS149" s="13">
        <f>IFERROR(VLOOKUP($A149,Round42[],5,FALSE), 0)</f>
        <v>0</v>
      </c>
      <c r="AT149" s="13">
        <f>IFERROR(VLOOKUP($A149,Round43[],5,FALSE), 0)</f>
        <v>0</v>
      </c>
      <c r="AU149" s="13">
        <f>IFERROR(VLOOKUP($A149,Round44[],5,FALSE), 0)</f>
        <v>0</v>
      </c>
      <c r="AV149" s="13">
        <f>IFERROR(VLOOKUP($A149,Round45[],5,FALSE), 0)</f>
        <v>0</v>
      </c>
      <c r="AW149" s="13">
        <f>IFERROR(VLOOKUP($A149,Round46[],5,FALSE), 0)</f>
        <v>0</v>
      </c>
      <c r="AX149" s="13">
        <f>IFERROR(VLOOKUP($A149,Round47[],5,FALSE), 0)</f>
        <v>0</v>
      </c>
      <c r="AY149" s="13">
        <f>IFERROR(VLOOKUP($A149,Round48[],5,FALSE), 0)</f>
        <v>0</v>
      </c>
      <c r="AZ149" s="13">
        <f>IFERROR(VLOOKUP($A149,Round49[],5,FALSE), 0)</f>
        <v>0</v>
      </c>
      <c r="BA149" s="13">
        <f>IFERROR(VLOOKUP($A149,Round50[],5,FALSE), 0)</f>
        <v>0</v>
      </c>
      <c r="BB149" s="13">
        <f>IFERROR(VLOOKUP($A149,Round51[],5,FALSE), 0)</f>
        <v>0</v>
      </c>
      <c r="BC149" s="13">
        <f>IFERROR(VLOOKUP($A149,Round52[],5,FALSE), 0)</f>
        <v>0</v>
      </c>
      <c r="BD149" s="13">
        <f>IFERROR(VLOOKUP($A149,Round53[],5,FALSE), 0)</f>
        <v>0</v>
      </c>
      <c r="BE149" s="13">
        <f>IFERROR(VLOOKUP($A149,Round54[],5,FALSE), 0)</f>
        <v>0</v>
      </c>
      <c r="BF149" s="13">
        <f>IFERROR(VLOOKUP($A149,Round55[],5,FALSE), 0)</f>
        <v>0</v>
      </c>
      <c r="BG149" s="13">
        <f>IFERROR(VLOOKUP($A149,Round56[],5,FALSE), 0)</f>
        <v>0</v>
      </c>
      <c r="BH149" s="13">
        <f>IFERROR(VLOOKUP($A149,Round57[],5,FALSE), 0)</f>
        <v>0</v>
      </c>
      <c r="BI149" s="13">
        <f>IFERROR(VLOOKUP($A149,Round58[],5,FALSE), 0)</f>
        <v>0</v>
      </c>
      <c r="BJ149" s="13">
        <f>IFERROR(VLOOKUP($A149,Round59[],5,FALSE), 0)</f>
        <v>0</v>
      </c>
      <c r="BK149" s="13">
        <f>IFERROR(VLOOKUP($A149,Round60[],5,FALSE), 0)</f>
        <v>0</v>
      </c>
    </row>
    <row r="150" spans="1:63" ht="22.5">
      <c r="A150" s="1">
        <v>11605</v>
      </c>
      <c r="B150" s="5" t="s">
        <v>95</v>
      </c>
      <c r="C150" s="7">
        <f xml:space="preserve"> SUM(TotalPoints[[#This Row],[دور 1]:[دور 60]])</f>
        <v>1</v>
      </c>
      <c r="D150" s="4">
        <f>IFERROR(VLOOKUP($A150,Round01[],5,FALSE), 0)</f>
        <v>1</v>
      </c>
      <c r="E150" s="4">
        <f>IFERROR(VLOOKUP($A150,Round02[],5,FALSE), 0)</f>
        <v>0</v>
      </c>
      <c r="F150" s="4">
        <f>IFERROR(VLOOKUP($A150,Round03[],5,FALSE), 0)</f>
        <v>0</v>
      </c>
      <c r="G150" s="4">
        <f>IFERROR(VLOOKUP($A150,Round04[],5,FALSE), 0)</f>
        <v>0</v>
      </c>
      <c r="H150" s="4">
        <f>IFERROR(VLOOKUP($A150,Round05[],5,FALSE), 0)</f>
        <v>0</v>
      </c>
      <c r="I150" s="4">
        <f>IFERROR(VLOOKUP($A150,Round06[],5,FALSE), 0)</f>
        <v>0</v>
      </c>
      <c r="J150" s="4">
        <f>IFERROR(VLOOKUP($A150,Round07[],5,FALSE), 0)</f>
        <v>0</v>
      </c>
      <c r="K150" s="4">
        <f>IFERROR(VLOOKUP($A150,Round08[],5,FALSE), 0)</f>
        <v>0</v>
      </c>
      <c r="L150" s="4">
        <f>IFERROR(VLOOKUP($A150,Round09[],5,FALSE), 0)</f>
        <v>0</v>
      </c>
      <c r="M150" s="4">
        <f>IFERROR(VLOOKUP($A150,Round10[],5,FALSE), 0)</f>
        <v>0</v>
      </c>
      <c r="N150" s="4">
        <f>IFERROR(VLOOKUP($A150,Round11[],5,FALSE), 0)</f>
        <v>0</v>
      </c>
      <c r="O150" s="4">
        <f>IFERROR(VLOOKUP($A150,Round12[],5,FALSE), 0)</f>
        <v>0</v>
      </c>
      <c r="P150" s="4">
        <f>IFERROR(VLOOKUP($A150,Round13[],5,FALSE), 0)</f>
        <v>0</v>
      </c>
      <c r="Q150" s="4">
        <f>IFERROR(VLOOKUP($A150,Round14[],5,FALSE), 0)</f>
        <v>0</v>
      </c>
      <c r="R150" s="4">
        <f>IFERROR(VLOOKUP($A150,Round15[],5,FALSE), 0)</f>
        <v>0</v>
      </c>
      <c r="S150" s="4">
        <f>IFERROR(VLOOKUP($A150,Round16[],5,FALSE), 0)</f>
        <v>0</v>
      </c>
      <c r="T150" s="4">
        <f>IFERROR(VLOOKUP($A150,Round17[],5,FALSE), 0)</f>
        <v>0</v>
      </c>
      <c r="U150" s="4">
        <f>IFERROR(VLOOKUP($A150,Round18[],5,FALSE), 0)</f>
        <v>0</v>
      </c>
      <c r="V150" s="4">
        <f>IFERROR(VLOOKUP($A150,Round19[],5,FALSE), 0)</f>
        <v>0</v>
      </c>
      <c r="W150" s="4">
        <f>IFERROR(VLOOKUP($A150,Round20[],5,FALSE), 0)</f>
        <v>0</v>
      </c>
      <c r="X150" s="4">
        <f>IFERROR(VLOOKUP($A150,Round21[],5,FALSE), 0)</f>
        <v>0</v>
      </c>
      <c r="Y150" s="4">
        <f>IFERROR(VLOOKUP($A150,Round22[],5,FALSE), 0)</f>
        <v>0</v>
      </c>
      <c r="Z150" s="4">
        <f>IFERROR(VLOOKUP($A150,Round23[],5,FALSE), 0)</f>
        <v>0</v>
      </c>
      <c r="AA150" s="4">
        <f>IFERROR(VLOOKUP($A150,Round24[],5,FALSE), 0)</f>
        <v>0</v>
      </c>
      <c r="AB150" s="4">
        <f>IFERROR(VLOOKUP($A150,Round25[],5,FALSE), 0)</f>
        <v>0</v>
      </c>
      <c r="AC150" s="4">
        <f>IFERROR(VLOOKUP($A150,Round26[],5,FALSE), 0)</f>
        <v>0</v>
      </c>
      <c r="AD150" s="4">
        <f>IFERROR(VLOOKUP($A150,Round27[],5,FALSE), 0)</f>
        <v>0</v>
      </c>
      <c r="AE150" s="4">
        <f>IFERROR(VLOOKUP($A150,Round28[],5,FALSE), 0)</f>
        <v>0</v>
      </c>
      <c r="AF150" s="4">
        <f>IFERROR(VLOOKUP($A150,Round29[],5,FALSE), 0)</f>
        <v>0</v>
      </c>
      <c r="AG150" s="4">
        <f>IFERROR(VLOOKUP($A150,Round30[],5,FALSE), 0)</f>
        <v>0</v>
      </c>
      <c r="AH150" s="4">
        <f>IFERROR(VLOOKUP($A150,Round31[],5,FALSE), 0)</f>
        <v>0</v>
      </c>
      <c r="AI150" s="4">
        <f>IFERROR(VLOOKUP($A150,Round32[],5,FALSE), 0)</f>
        <v>0</v>
      </c>
      <c r="AJ150" s="4">
        <f>IFERROR(VLOOKUP($A150,Round33[],5,FALSE), 0)</f>
        <v>0</v>
      </c>
      <c r="AK150" s="4">
        <f>IFERROR(VLOOKUP($A150,Round34[],5,FALSE), 0)</f>
        <v>0</v>
      </c>
      <c r="AL150" s="4">
        <f>IFERROR(VLOOKUP($A150,Round35[],5,FALSE), 0)</f>
        <v>0</v>
      </c>
      <c r="AM150" s="4">
        <f>IFERROR(VLOOKUP($A150,Round36[],5,FALSE), 0)</f>
        <v>0</v>
      </c>
      <c r="AN150" s="4">
        <f>IFERROR(VLOOKUP($A150,Round37[],5,FALSE), 0)</f>
        <v>0</v>
      </c>
      <c r="AO150" s="4">
        <f>IFERROR(VLOOKUP($A150,Round38[],5,FALSE), 0)</f>
        <v>0</v>
      </c>
      <c r="AP150" s="4">
        <f>IFERROR(VLOOKUP($A150,Round39[],5,FALSE), 0)</f>
        <v>0</v>
      </c>
      <c r="AQ150" s="4">
        <f>IFERROR(VLOOKUP($A150,Round40[],5,FALSE), 0)</f>
        <v>0</v>
      </c>
      <c r="AR150" s="4">
        <f>IFERROR(VLOOKUP($A150,Round41[],5,FALSE), 0)</f>
        <v>0</v>
      </c>
      <c r="AS150" s="4">
        <f>IFERROR(VLOOKUP($A150,Round42[],5,FALSE), 0)</f>
        <v>0</v>
      </c>
      <c r="AT150" s="4">
        <f>IFERROR(VLOOKUP($A150,Round43[],5,FALSE), 0)</f>
        <v>0</v>
      </c>
      <c r="AU150" s="4">
        <f>IFERROR(VLOOKUP($A150,Round44[],5,FALSE), 0)</f>
        <v>0</v>
      </c>
      <c r="AV150" s="4">
        <f>IFERROR(VLOOKUP($A150,Round45[],5,FALSE), 0)</f>
        <v>0</v>
      </c>
      <c r="AW150" s="4">
        <f>IFERROR(VLOOKUP($A150,Round46[],5,FALSE), 0)</f>
        <v>0</v>
      </c>
      <c r="AX150" s="4">
        <f>IFERROR(VLOOKUP($A150,Round47[],5,FALSE), 0)</f>
        <v>0</v>
      </c>
      <c r="AY150" s="4">
        <f>IFERROR(VLOOKUP($A150,Round48[],5,FALSE), 0)</f>
        <v>0</v>
      </c>
      <c r="AZ150" s="4">
        <f>IFERROR(VLOOKUP($A150,Round49[],5,FALSE), 0)</f>
        <v>0</v>
      </c>
      <c r="BA150" s="4">
        <f>IFERROR(VLOOKUP($A150,Round50[],5,FALSE), 0)</f>
        <v>0</v>
      </c>
      <c r="BB150" s="4">
        <f>IFERROR(VLOOKUP($A150,Round51[],5,FALSE), 0)</f>
        <v>0</v>
      </c>
      <c r="BC150" s="4">
        <f>IFERROR(VLOOKUP($A150,Round52[],5,FALSE), 0)</f>
        <v>0</v>
      </c>
      <c r="BD150" s="4">
        <f>IFERROR(VLOOKUP($A150,Round53[],5,FALSE), 0)</f>
        <v>0</v>
      </c>
      <c r="BE150" s="4">
        <f>IFERROR(VLOOKUP($A150,Round54[],5,FALSE), 0)</f>
        <v>0</v>
      </c>
      <c r="BF150" s="4">
        <f>IFERROR(VLOOKUP($A150,Round55[],5,FALSE), 0)</f>
        <v>0</v>
      </c>
      <c r="BG150" s="4">
        <f>IFERROR(VLOOKUP($A150,Round56[],5,FALSE), 0)</f>
        <v>0</v>
      </c>
      <c r="BH150" s="4">
        <f>IFERROR(VLOOKUP($A150,Round57[],5,FALSE), 0)</f>
        <v>0</v>
      </c>
      <c r="BI150" s="4">
        <f>IFERROR(VLOOKUP($A150,Round58[],5,FALSE), 0)</f>
        <v>0</v>
      </c>
      <c r="BJ150" s="4">
        <f>IFERROR(VLOOKUP($A150,Round59[],5,FALSE), 0)</f>
        <v>0</v>
      </c>
      <c r="BK150" s="4">
        <f>IFERROR(VLOOKUP($A150,Round60[],5,FALSE), 0)</f>
        <v>0</v>
      </c>
    </row>
    <row r="151" spans="1:63">
      <c r="A151" s="10">
        <v>10926</v>
      </c>
      <c r="B151" s="12" t="s">
        <v>209</v>
      </c>
      <c r="C151" s="11">
        <f xml:space="preserve"> SUM(TotalPoints[[#This Row],[دور 1]:[دور 60]])</f>
        <v>1</v>
      </c>
      <c r="D151" s="13">
        <f>IFERROR(VLOOKUP($A151,Round01[],5,FALSE), 0)</f>
        <v>0</v>
      </c>
      <c r="E151" s="13">
        <f>IFERROR(VLOOKUP($A151,Round02[],5,FALSE), 0)</f>
        <v>0</v>
      </c>
      <c r="F151" s="13">
        <f>IFERROR(VLOOKUP($A151,Round03[],5,FALSE), 0)</f>
        <v>0</v>
      </c>
      <c r="G151" s="13">
        <f>IFERROR(VLOOKUP($A151,Round04[],5,FALSE), 0)</f>
        <v>0</v>
      </c>
      <c r="H151" s="13">
        <f>IFERROR(VLOOKUP($A151,Round05[],5,FALSE), 0)</f>
        <v>1</v>
      </c>
      <c r="I151" s="13">
        <f>IFERROR(VLOOKUP($A151,Round06[],5,FALSE), 0)</f>
        <v>0</v>
      </c>
      <c r="J151" s="13">
        <f>IFERROR(VLOOKUP($A151,Round07[],5,FALSE), 0)</f>
        <v>0</v>
      </c>
      <c r="K151" s="13">
        <f>IFERROR(VLOOKUP($A151,Round08[],5,FALSE), 0)</f>
        <v>0</v>
      </c>
      <c r="L151" s="13">
        <f>IFERROR(VLOOKUP($A151,Round09[],5,FALSE), 0)</f>
        <v>0</v>
      </c>
      <c r="M151" s="13">
        <f>IFERROR(VLOOKUP($A151,Round10[],5,FALSE), 0)</f>
        <v>0</v>
      </c>
      <c r="N151" s="13">
        <f>IFERROR(VLOOKUP($A151,Round11[],5,FALSE), 0)</f>
        <v>0</v>
      </c>
      <c r="O151" s="13">
        <f>IFERROR(VLOOKUP($A151,Round12[],5,FALSE), 0)</f>
        <v>0</v>
      </c>
      <c r="P151" s="13">
        <f>IFERROR(VLOOKUP($A151,Round13[],5,FALSE), 0)</f>
        <v>0</v>
      </c>
      <c r="Q151" s="13">
        <f>IFERROR(VLOOKUP($A151,Round14[],5,FALSE), 0)</f>
        <v>0</v>
      </c>
      <c r="R151" s="13">
        <f>IFERROR(VLOOKUP($A151,Round15[],5,FALSE), 0)</f>
        <v>0</v>
      </c>
      <c r="S151" s="13">
        <f>IFERROR(VLOOKUP($A151,Round16[],5,FALSE), 0)</f>
        <v>0</v>
      </c>
      <c r="T151" s="13">
        <f>IFERROR(VLOOKUP($A151,Round17[],5,FALSE), 0)</f>
        <v>0</v>
      </c>
      <c r="U151" s="13">
        <f>IFERROR(VLOOKUP($A151,Round18[],5,FALSE), 0)</f>
        <v>0</v>
      </c>
      <c r="V151" s="13">
        <f>IFERROR(VLOOKUP($A151,Round19[],5,FALSE), 0)</f>
        <v>0</v>
      </c>
      <c r="W151" s="13">
        <f>IFERROR(VLOOKUP($A151,Round20[],5,FALSE), 0)</f>
        <v>0</v>
      </c>
      <c r="X151" s="13">
        <f>IFERROR(VLOOKUP($A151,Round21[],5,FALSE), 0)</f>
        <v>0</v>
      </c>
      <c r="Y151" s="13">
        <f>IFERROR(VLOOKUP($A151,Round22[],5,FALSE), 0)</f>
        <v>0</v>
      </c>
      <c r="Z151" s="13">
        <f>IFERROR(VLOOKUP($A151,Round23[],5,FALSE), 0)</f>
        <v>0</v>
      </c>
      <c r="AA151" s="13">
        <f>IFERROR(VLOOKUP($A151,Round24[],5,FALSE), 0)</f>
        <v>0</v>
      </c>
      <c r="AB151" s="13">
        <f>IFERROR(VLOOKUP($A151,Round25[],5,FALSE), 0)</f>
        <v>0</v>
      </c>
      <c r="AC151" s="13">
        <f>IFERROR(VLOOKUP($A151,Round26[],5,FALSE), 0)</f>
        <v>0</v>
      </c>
      <c r="AD151" s="13">
        <f>IFERROR(VLOOKUP($A151,Round27[],5,FALSE), 0)</f>
        <v>0</v>
      </c>
      <c r="AE151" s="13">
        <f>IFERROR(VLOOKUP($A151,Round28[],5,FALSE), 0)</f>
        <v>0</v>
      </c>
      <c r="AF151" s="13">
        <f>IFERROR(VLOOKUP($A151,Round29[],5,FALSE), 0)</f>
        <v>0</v>
      </c>
      <c r="AG151" s="13">
        <f>IFERROR(VLOOKUP($A151,Round30[],5,FALSE), 0)</f>
        <v>0</v>
      </c>
      <c r="AH151" s="13">
        <f>IFERROR(VLOOKUP($A151,Round31[],5,FALSE), 0)</f>
        <v>0</v>
      </c>
      <c r="AI151" s="13">
        <f>IFERROR(VLOOKUP($A151,Round32[],5,FALSE), 0)</f>
        <v>0</v>
      </c>
      <c r="AJ151" s="13">
        <f>IFERROR(VLOOKUP($A151,Round33[],5,FALSE), 0)</f>
        <v>0</v>
      </c>
      <c r="AK151" s="13">
        <f>IFERROR(VLOOKUP($A151,Round34[],5,FALSE), 0)</f>
        <v>0</v>
      </c>
      <c r="AL151" s="13">
        <f>IFERROR(VLOOKUP($A151,Round35[],5,FALSE), 0)</f>
        <v>0</v>
      </c>
      <c r="AM151" s="13">
        <f>IFERROR(VLOOKUP($A151,Round36[],5,FALSE), 0)</f>
        <v>0</v>
      </c>
      <c r="AN151" s="13">
        <f>IFERROR(VLOOKUP($A151,Round37[],5,FALSE), 0)</f>
        <v>0</v>
      </c>
      <c r="AO151" s="13">
        <f>IFERROR(VLOOKUP($A151,Round38[],5,FALSE), 0)</f>
        <v>0</v>
      </c>
      <c r="AP151" s="13">
        <f>IFERROR(VLOOKUP($A151,Round39[],5,FALSE), 0)</f>
        <v>0</v>
      </c>
      <c r="AQ151" s="13">
        <f>IFERROR(VLOOKUP($A151,Round40[],5,FALSE), 0)</f>
        <v>0</v>
      </c>
      <c r="AR151" s="13">
        <f>IFERROR(VLOOKUP($A151,Round41[],5,FALSE), 0)</f>
        <v>0</v>
      </c>
      <c r="AS151" s="13">
        <f>IFERROR(VLOOKUP($A151,Round42[],5,FALSE), 0)</f>
        <v>0</v>
      </c>
      <c r="AT151" s="13">
        <f>IFERROR(VLOOKUP($A151,Round43[],5,FALSE), 0)</f>
        <v>0</v>
      </c>
      <c r="AU151" s="13">
        <f>IFERROR(VLOOKUP($A151,Round44[],5,FALSE), 0)</f>
        <v>0</v>
      </c>
      <c r="AV151" s="13">
        <f>IFERROR(VLOOKUP($A151,Round45[],5,FALSE), 0)</f>
        <v>0</v>
      </c>
      <c r="AW151" s="13">
        <f>IFERROR(VLOOKUP($A151,Round46[],5,FALSE), 0)</f>
        <v>0</v>
      </c>
      <c r="AX151" s="13">
        <f>IFERROR(VLOOKUP($A151,Round47[],5,FALSE), 0)</f>
        <v>0</v>
      </c>
      <c r="AY151" s="13">
        <f>IFERROR(VLOOKUP($A151,Round48[],5,FALSE), 0)</f>
        <v>0</v>
      </c>
      <c r="AZ151" s="13">
        <f>IFERROR(VLOOKUP($A151,Round49[],5,FALSE), 0)</f>
        <v>0</v>
      </c>
      <c r="BA151" s="13">
        <f>IFERROR(VLOOKUP($A151,Round50[],5,FALSE), 0)</f>
        <v>0</v>
      </c>
      <c r="BB151" s="13">
        <f>IFERROR(VLOOKUP($A151,Round51[],5,FALSE), 0)</f>
        <v>0</v>
      </c>
      <c r="BC151" s="13">
        <f>IFERROR(VLOOKUP($A151,Round52[],5,FALSE), 0)</f>
        <v>0</v>
      </c>
      <c r="BD151" s="13">
        <f>IFERROR(VLOOKUP($A151,Round53[],5,FALSE), 0)</f>
        <v>0</v>
      </c>
      <c r="BE151" s="13">
        <f>IFERROR(VLOOKUP($A151,Round54[],5,FALSE), 0)</f>
        <v>0</v>
      </c>
      <c r="BF151" s="13">
        <f>IFERROR(VLOOKUP($A151,Round55[],5,FALSE), 0)</f>
        <v>0</v>
      </c>
      <c r="BG151" s="13">
        <f>IFERROR(VLOOKUP($A151,Round56[],5,FALSE), 0)</f>
        <v>0</v>
      </c>
      <c r="BH151" s="13">
        <f>IFERROR(VLOOKUP($A151,Round57[],5,FALSE), 0)</f>
        <v>0</v>
      </c>
      <c r="BI151" s="13">
        <f>IFERROR(VLOOKUP($A151,Round58[],5,FALSE), 0)</f>
        <v>0</v>
      </c>
      <c r="BJ151" s="13">
        <f>IFERROR(VLOOKUP($A151,Round59[],5,FALSE), 0)</f>
        <v>0</v>
      </c>
      <c r="BK151" s="13">
        <f>IFERROR(VLOOKUP($A151,Round60[],5,FALSE), 0)</f>
        <v>0</v>
      </c>
    </row>
    <row r="152" spans="1:63" ht="22.5">
      <c r="A152" s="1">
        <v>8643</v>
      </c>
      <c r="B152" s="5" t="s">
        <v>187</v>
      </c>
      <c r="C152" s="7">
        <f xml:space="preserve"> SUM(TotalPoints[[#This Row],[دور 1]:[دور 60]])</f>
        <v>1</v>
      </c>
      <c r="D152" s="4">
        <f>IFERROR(VLOOKUP($A152,Round01[],5,FALSE), 0)</f>
        <v>0</v>
      </c>
      <c r="E152" s="4">
        <f>IFERROR(VLOOKUP($A152,Round02[],5,FALSE), 0)</f>
        <v>0</v>
      </c>
      <c r="F152" s="4">
        <f>IFERROR(VLOOKUP($A152,Round03[],5,FALSE), 0)</f>
        <v>1</v>
      </c>
      <c r="G152" s="4">
        <f>IFERROR(VLOOKUP($A152,Round04[],5,FALSE), 0)</f>
        <v>0</v>
      </c>
      <c r="H152" s="4">
        <f>IFERROR(VLOOKUP($A152,Round05[],5,FALSE), 0)</f>
        <v>0</v>
      </c>
      <c r="I152" s="4">
        <f>IFERROR(VLOOKUP($A152,Round06[],5,FALSE), 0)</f>
        <v>0</v>
      </c>
      <c r="J152" s="4">
        <f>IFERROR(VLOOKUP($A152,Round07[],5,FALSE), 0)</f>
        <v>0</v>
      </c>
      <c r="K152" s="4">
        <f>IFERROR(VLOOKUP($A152,Round08[],5,FALSE), 0)</f>
        <v>0</v>
      </c>
      <c r="L152" s="4">
        <f>IFERROR(VLOOKUP($A152,Round09[],5,FALSE), 0)</f>
        <v>0</v>
      </c>
      <c r="M152" s="4">
        <f>IFERROR(VLOOKUP($A152,Round10[],5,FALSE), 0)</f>
        <v>0</v>
      </c>
      <c r="N152" s="4">
        <f>IFERROR(VLOOKUP($A152,Round11[],5,FALSE), 0)</f>
        <v>0</v>
      </c>
      <c r="O152" s="4">
        <f>IFERROR(VLOOKUP($A152,Round12[],5,FALSE), 0)</f>
        <v>0</v>
      </c>
      <c r="P152" s="4">
        <f>IFERROR(VLOOKUP($A152,Round13[],5,FALSE), 0)</f>
        <v>0</v>
      </c>
      <c r="Q152" s="4">
        <f>IFERROR(VLOOKUP($A152,Round14[],5,FALSE), 0)</f>
        <v>0</v>
      </c>
      <c r="R152" s="4">
        <f>IFERROR(VLOOKUP($A152,Round15[],5,FALSE), 0)</f>
        <v>0</v>
      </c>
      <c r="S152" s="4">
        <f>IFERROR(VLOOKUP($A152,Round16[],5,FALSE), 0)</f>
        <v>0</v>
      </c>
      <c r="T152" s="4">
        <f>IFERROR(VLOOKUP($A152,Round17[],5,FALSE), 0)</f>
        <v>0</v>
      </c>
      <c r="U152" s="4">
        <f>IFERROR(VLOOKUP($A152,Round18[],5,FALSE), 0)</f>
        <v>0</v>
      </c>
      <c r="V152" s="4">
        <f>IFERROR(VLOOKUP($A152,Round19[],5,FALSE), 0)</f>
        <v>0</v>
      </c>
      <c r="W152" s="4">
        <f>IFERROR(VLOOKUP($A152,Round20[],5,FALSE), 0)</f>
        <v>0</v>
      </c>
      <c r="X152" s="4">
        <f>IFERROR(VLOOKUP($A152,Round21[],5,FALSE), 0)</f>
        <v>0</v>
      </c>
      <c r="Y152" s="4">
        <f>IFERROR(VLOOKUP($A152,Round22[],5,FALSE), 0)</f>
        <v>0</v>
      </c>
      <c r="Z152" s="4">
        <f>IFERROR(VLOOKUP($A152,Round23[],5,FALSE), 0)</f>
        <v>0</v>
      </c>
      <c r="AA152" s="4">
        <f>IFERROR(VLOOKUP($A152,Round24[],5,FALSE), 0)</f>
        <v>0</v>
      </c>
      <c r="AB152" s="4">
        <f>IFERROR(VLOOKUP($A152,Round25[],5,FALSE), 0)</f>
        <v>0</v>
      </c>
      <c r="AC152" s="4">
        <f>IFERROR(VLOOKUP($A152,Round26[],5,FALSE), 0)</f>
        <v>0</v>
      </c>
      <c r="AD152" s="4">
        <f>IFERROR(VLOOKUP($A152,Round27[],5,FALSE), 0)</f>
        <v>0</v>
      </c>
      <c r="AE152" s="4">
        <f>IFERROR(VLOOKUP($A152,Round28[],5,FALSE), 0)</f>
        <v>0</v>
      </c>
      <c r="AF152" s="4">
        <f>IFERROR(VLOOKUP($A152,Round29[],5,FALSE), 0)</f>
        <v>0</v>
      </c>
      <c r="AG152" s="4">
        <f>IFERROR(VLOOKUP($A152,Round30[],5,FALSE), 0)</f>
        <v>0</v>
      </c>
      <c r="AH152" s="4">
        <f>IFERROR(VLOOKUP($A152,Round31[],5,FALSE), 0)</f>
        <v>0</v>
      </c>
      <c r="AI152" s="4">
        <f>IFERROR(VLOOKUP($A152,Round32[],5,FALSE), 0)</f>
        <v>0</v>
      </c>
      <c r="AJ152" s="4">
        <f>IFERROR(VLOOKUP($A152,Round33[],5,FALSE), 0)</f>
        <v>0</v>
      </c>
      <c r="AK152" s="4">
        <f>IFERROR(VLOOKUP($A152,Round34[],5,FALSE), 0)</f>
        <v>0</v>
      </c>
      <c r="AL152" s="4">
        <f>IFERROR(VLOOKUP($A152,Round35[],5,FALSE), 0)</f>
        <v>0</v>
      </c>
      <c r="AM152" s="4">
        <f>IFERROR(VLOOKUP($A152,Round36[],5,FALSE), 0)</f>
        <v>0</v>
      </c>
      <c r="AN152" s="4">
        <f>IFERROR(VLOOKUP($A152,Round37[],5,FALSE), 0)</f>
        <v>0</v>
      </c>
      <c r="AO152" s="4">
        <f>IFERROR(VLOOKUP($A152,Round38[],5,FALSE), 0)</f>
        <v>0</v>
      </c>
      <c r="AP152" s="4">
        <f>IFERROR(VLOOKUP($A152,Round39[],5,FALSE), 0)</f>
        <v>0</v>
      </c>
      <c r="AQ152" s="4">
        <f>IFERROR(VLOOKUP($A152,Round40[],5,FALSE), 0)</f>
        <v>0</v>
      </c>
      <c r="AR152" s="4">
        <f>IFERROR(VLOOKUP($A152,Round41[],5,FALSE), 0)</f>
        <v>0</v>
      </c>
      <c r="AS152" s="4">
        <f>IFERROR(VLOOKUP($A152,Round42[],5,FALSE), 0)</f>
        <v>0</v>
      </c>
      <c r="AT152" s="4">
        <f>IFERROR(VLOOKUP($A152,Round43[],5,FALSE), 0)</f>
        <v>0</v>
      </c>
      <c r="AU152" s="4">
        <f>IFERROR(VLOOKUP($A152,Round44[],5,FALSE), 0)</f>
        <v>0</v>
      </c>
      <c r="AV152" s="4">
        <f>IFERROR(VLOOKUP($A152,Round45[],5,FALSE), 0)</f>
        <v>0</v>
      </c>
      <c r="AW152" s="4">
        <f>IFERROR(VLOOKUP($A152,Round46[],5,FALSE), 0)</f>
        <v>0</v>
      </c>
      <c r="AX152" s="4">
        <f>IFERROR(VLOOKUP($A152,Round47[],5,FALSE), 0)</f>
        <v>0</v>
      </c>
      <c r="AY152" s="4">
        <f>IFERROR(VLOOKUP($A152,Round48[],5,FALSE), 0)</f>
        <v>0</v>
      </c>
      <c r="AZ152" s="4">
        <f>IFERROR(VLOOKUP($A152,Round49[],5,FALSE), 0)</f>
        <v>0</v>
      </c>
      <c r="BA152" s="4">
        <f>IFERROR(VLOOKUP($A152,Round50[],5,FALSE), 0)</f>
        <v>0</v>
      </c>
      <c r="BB152" s="4">
        <f>IFERROR(VLOOKUP($A152,Round51[],5,FALSE), 0)</f>
        <v>0</v>
      </c>
      <c r="BC152" s="4">
        <f>IFERROR(VLOOKUP($A152,Round52[],5,FALSE), 0)</f>
        <v>0</v>
      </c>
      <c r="BD152" s="4">
        <f>IFERROR(VLOOKUP($A152,Round53[],5,FALSE), 0)</f>
        <v>0</v>
      </c>
      <c r="BE152" s="4">
        <f>IFERROR(VLOOKUP($A152,Round54[],5,FALSE), 0)</f>
        <v>0</v>
      </c>
      <c r="BF152" s="4">
        <f>IFERROR(VLOOKUP($A152,Round55[],5,FALSE), 0)</f>
        <v>0</v>
      </c>
      <c r="BG152" s="4">
        <f>IFERROR(VLOOKUP($A152,Round56[],5,FALSE), 0)</f>
        <v>0</v>
      </c>
      <c r="BH152" s="4">
        <f>IFERROR(VLOOKUP($A152,Round57[],5,FALSE), 0)</f>
        <v>0</v>
      </c>
      <c r="BI152" s="4">
        <f>IFERROR(VLOOKUP($A152,Round58[],5,FALSE), 0)</f>
        <v>0</v>
      </c>
      <c r="BJ152" s="4">
        <f>IFERROR(VLOOKUP($A152,Round59[],5,FALSE), 0)</f>
        <v>0</v>
      </c>
      <c r="BK152" s="4">
        <f>IFERROR(VLOOKUP($A152,Round60[],5,FALSE), 0)</f>
        <v>0</v>
      </c>
    </row>
    <row r="153" spans="1:63">
      <c r="A153" s="10">
        <v>8531</v>
      </c>
      <c r="B153" s="12" t="s">
        <v>200</v>
      </c>
      <c r="C153" s="11">
        <f xml:space="preserve"> SUM(TotalPoints[[#This Row],[دور 1]:[دور 60]])</f>
        <v>1</v>
      </c>
      <c r="D153" s="13">
        <f>IFERROR(VLOOKUP($A153,Round01[],5,FALSE), 0)</f>
        <v>0</v>
      </c>
      <c r="E153" s="13">
        <f>IFERROR(VLOOKUP($A153,Round02[],5,FALSE), 0)</f>
        <v>0</v>
      </c>
      <c r="F153" s="13">
        <f>IFERROR(VLOOKUP($A153,Round03[],5,FALSE), 0)</f>
        <v>0</v>
      </c>
      <c r="G153" s="13">
        <f>IFERROR(VLOOKUP($A153,Round04[],5,FALSE), 0)</f>
        <v>1</v>
      </c>
      <c r="H153" s="13">
        <f>IFERROR(VLOOKUP($A153,Round05[],5,FALSE), 0)</f>
        <v>0</v>
      </c>
      <c r="I153" s="13">
        <f>IFERROR(VLOOKUP($A153,Round06[],5,FALSE), 0)</f>
        <v>0</v>
      </c>
      <c r="J153" s="13">
        <f>IFERROR(VLOOKUP($A153,Round07[],5,FALSE), 0)</f>
        <v>0</v>
      </c>
      <c r="K153" s="13">
        <f>IFERROR(VLOOKUP($A153,Round08[],5,FALSE), 0)</f>
        <v>0</v>
      </c>
      <c r="L153" s="13">
        <f>IFERROR(VLOOKUP($A153,Round09[],5,FALSE), 0)</f>
        <v>0</v>
      </c>
      <c r="M153" s="13">
        <f>IFERROR(VLOOKUP($A153,Round10[],5,FALSE), 0)</f>
        <v>0</v>
      </c>
      <c r="N153" s="13">
        <f>IFERROR(VLOOKUP($A153,Round11[],5,FALSE), 0)</f>
        <v>0</v>
      </c>
      <c r="O153" s="13">
        <f>IFERROR(VLOOKUP($A153,Round12[],5,FALSE), 0)</f>
        <v>0</v>
      </c>
      <c r="P153" s="13">
        <f>IFERROR(VLOOKUP($A153,Round13[],5,FALSE), 0)</f>
        <v>0</v>
      </c>
      <c r="Q153" s="13">
        <f>IFERROR(VLOOKUP($A153,Round14[],5,FALSE), 0)</f>
        <v>0</v>
      </c>
      <c r="R153" s="13">
        <f>IFERROR(VLOOKUP($A153,Round15[],5,FALSE), 0)</f>
        <v>0</v>
      </c>
      <c r="S153" s="13">
        <f>IFERROR(VLOOKUP($A153,Round16[],5,FALSE), 0)</f>
        <v>0</v>
      </c>
      <c r="T153" s="13">
        <f>IFERROR(VLOOKUP($A153,Round17[],5,FALSE), 0)</f>
        <v>0</v>
      </c>
      <c r="U153" s="13">
        <f>IFERROR(VLOOKUP($A153,Round18[],5,FALSE), 0)</f>
        <v>0</v>
      </c>
      <c r="V153" s="13">
        <f>IFERROR(VLOOKUP($A153,Round19[],5,FALSE), 0)</f>
        <v>0</v>
      </c>
      <c r="W153" s="13">
        <f>IFERROR(VLOOKUP($A153,Round20[],5,FALSE), 0)</f>
        <v>0</v>
      </c>
      <c r="X153" s="13">
        <f>IFERROR(VLOOKUP($A153,Round21[],5,FALSE), 0)</f>
        <v>0</v>
      </c>
      <c r="Y153" s="13">
        <f>IFERROR(VLOOKUP($A153,Round22[],5,FALSE), 0)</f>
        <v>0</v>
      </c>
      <c r="Z153" s="13">
        <f>IFERROR(VLOOKUP($A153,Round23[],5,FALSE), 0)</f>
        <v>0</v>
      </c>
      <c r="AA153" s="13">
        <f>IFERROR(VLOOKUP($A153,Round24[],5,FALSE), 0)</f>
        <v>0</v>
      </c>
      <c r="AB153" s="13">
        <f>IFERROR(VLOOKUP($A153,Round25[],5,FALSE), 0)</f>
        <v>0</v>
      </c>
      <c r="AC153" s="13">
        <f>IFERROR(VLOOKUP($A153,Round26[],5,FALSE), 0)</f>
        <v>0</v>
      </c>
      <c r="AD153" s="13">
        <f>IFERROR(VLOOKUP($A153,Round27[],5,FALSE), 0)</f>
        <v>0</v>
      </c>
      <c r="AE153" s="13">
        <f>IFERROR(VLOOKUP($A153,Round28[],5,FALSE), 0)</f>
        <v>0</v>
      </c>
      <c r="AF153" s="13">
        <f>IFERROR(VLOOKUP($A153,Round29[],5,FALSE), 0)</f>
        <v>0</v>
      </c>
      <c r="AG153" s="13">
        <f>IFERROR(VLOOKUP($A153,Round30[],5,FALSE), 0)</f>
        <v>0</v>
      </c>
      <c r="AH153" s="13">
        <f>IFERROR(VLOOKUP($A153,Round31[],5,FALSE), 0)</f>
        <v>0</v>
      </c>
      <c r="AI153" s="13">
        <f>IFERROR(VLOOKUP($A153,Round32[],5,FALSE), 0)</f>
        <v>0</v>
      </c>
      <c r="AJ153" s="13">
        <f>IFERROR(VLOOKUP($A153,Round33[],5,FALSE), 0)</f>
        <v>0</v>
      </c>
      <c r="AK153" s="13">
        <f>IFERROR(VLOOKUP($A153,Round34[],5,FALSE), 0)</f>
        <v>0</v>
      </c>
      <c r="AL153" s="13">
        <f>IFERROR(VLOOKUP($A153,Round35[],5,FALSE), 0)</f>
        <v>0</v>
      </c>
      <c r="AM153" s="13">
        <f>IFERROR(VLOOKUP($A153,Round36[],5,FALSE), 0)</f>
        <v>0</v>
      </c>
      <c r="AN153" s="13">
        <f>IFERROR(VLOOKUP($A153,Round37[],5,FALSE), 0)</f>
        <v>0</v>
      </c>
      <c r="AO153" s="13">
        <f>IFERROR(VLOOKUP($A153,Round38[],5,FALSE), 0)</f>
        <v>0</v>
      </c>
      <c r="AP153" s="13">
        <f>IFERROR(VLOOKUP($A153,Round39[],5,FALSE), 0)</f>
        <v>0</v>
      </c>
      <c r="AQ153" s="13">
        <f>IFERROR(VLOOKUP($A153,Round40[],5,FALSE), 0)</f>
        <v>0</v>
      </c>
      <c r="AR153" s="13">
        <f>IFERROR(VLOOKUP($A153,Round41[],5,FALSE), 0)</f>
        <v>0</v>
      </c>
      <c r="AS153" s="13">
        <f>IFERROR(VLOOKUP($A153,Round42[],5,FALSE), 0)</f>
        <v>0</v>
      </c>
      <c r="AT153" s="13">
        <f>IFERROR(VLOOKUP($A153,Round43[],5,FALSE), 0)</f>
        <v>0</v>
      </c>
      <c r="AU153" s="13">
        <f>IFERROR(VLOOKUP($A153,Round44[],5,FALSE), 0)</f>
        <v>0</v>
      </c>
      <c r="AV153" s="13">
        <f>IFERROR(VLOOKUP($A153,Round45[],5,FALSE), 0)</f>
        <v>0</v>
      </c>
      <c r="AW153" s="13">
        <f>IFERROR(VLOOKUP($A153,Round46[],5,FALSE), 0)</f>
        <v>0</v>
      </c>
      <c r="AX153" s="13">
        <f>IFERROR(VLOOKUP($A153,Round47[],5,FALSE), 0)</f>
        <v>0</v>
      </c>
      <c r="AY153" s="13">
        <f>IFERROR(VLOOKUP($A153,Round48[],5,FALSE), 0)</f>
        <v>0</v>
      </c>
      <c r="AZ153" s="13">
        <f>IFERROR(VLOOKUP($A153,Round49[],5,FALSE), 0)</f>
        <v>0</v>
      </c>
      <c r="BA153" s="13">
        <f>IFERROR(VLOOKUP($A153,Round50[],5,FALSE), 0)</f>
        <v>0</v>
      </c>
      <c r="BB153" s="13">
        <f>IFERROR(VLOOKUP($A153,Round51[],5,FALSE), 0)</f>
        <v>0</v>
      </c>
      <c r="BC153" s="13">
        <f>IFERROR(VLOOKUP($A153,Round52[],5,FALSE), 0)</f>
        <v>0</v>
      </c>
      <c r="BD153" s="13">
        <f>IFERROR(VLOOKUP($A153,Round53[],5,FALSE), 0)</f>
        <v>0</v>
      </c>
      <c r="BE153" s="13">
        <f>IFERROR(VLOOKUP($A153,Round54[],5,FALSE), 0)</f>
        <v>0</v>
      </c>
      <c r="BF153" s="13">
        <f>IFERROR(VLOOKUP($A153,Round55[],5,FALSE), 0)</f>
        <v>0</v>
      </c>
      <c r="BG153" s="13">
        <f>IFERROR(VLOOKUP($A153,Round56[],5,FALSE), 0)</f>
        <v>0</v>
      </c>
      <c r="BH153" s="13">
        <f>IFERROR(VLOOKUP($A153,Round57[],5,FALSE), 0)</f>
        <v>0</v>
      </c>
      <c r="BI153" s="13">
        <f>IFERROR(VLOOKUP($A153,Round58[],5,FALSE), 0)</f>
        <v>0</v>
      </c>
      <c r="BJ153" s="13">
        <f>IFERROR(VLOOKUP($A153,Round59[],5,FALSE), 0)</f>
        <v>0</v>
      </c>
      <c r="BK153" s="13">
        <f>IFERROR(VLOOKUP($A153,Round60[],5,FALSE), 0)</f>
        <v>0</v>
      </c>
    </row>
    <row r="154" spans="1:63">
      <c r="A154" s="10">
        <v>5464</v>
      </c>
      <c r="B154" s="12" t="s">
        <v>214</v>
      </c>
      <c r="C154" s="11">
        <f xml:space="preserve"> SUM(TotalPoints[[#This Row],[دور 1]:[دور 60]])</f>
        <v>1</v>
      </c>
      <c r="D154" s="13">
        <f>IFERROR(VLOOKUP($A154,Round01[],5,FALSE), 0)</f>
        <v>0</v>
      </c>
      <c r="E154" s="13">
        <f>IFERROR(VLOOKUP($A154,Round02[],5,FALSE), 0)</f>
        <v>0</v>
      </c>
      <c r="F154" s="13">
        <f>IFERROR(VLOOKUP($A154,Round03[],5,FALSE), 0)</f>
        <v>0</v>
      </c>
      <c r="G154" s="13">
        <f>IFERROR(VLOOKUP($A154,Round04[],5,FALSE), 0)</f>
        <v>0</v>
      </c>
      <c r="H154" s="13">
        <f>IFERROR(VLOOKUP($A154,Round05[],5,FALSE), 0)</f>
        <v>1</v>
      </c>
      <c r="I154" s="13">
        <f>IFERROR(VLOOKUP($A154,Round06[],5,FALSE), 0)</f>
        <v>0</v>
      </c>
      <c r="J154" s="13">
        <f>IFERROR(VLOOKUP($A154,Round07[],5,FALSE), 0)</f>
        <v>0</v>
      </c>
      <c r="K154" s="13">
        <f>IFERROR(VLOOKUP($A154,Round08[],5,FALSE), 0)</f>
        <v>0</v>
      </c>
      <c r="L154" s="13">
        <f>IFERROR(VLOOKUP($A154,Round09[],5,FALSE), 0)</f>
        <v>0</v>
      </c>
      <c r="M154" s="13">
        <f>IFERROR(VLOOKUP($A154,Round10[],5,FALSE), 0)</f>
        <v>0</v>
      </c>
      <c r="N154" s="13">
        <f>IFERROR(VLOOKUP($A154,Round11[],5,FALSE), 0)</f>
        <v>0</v>
      </c>
      <c r="O154" s="13">
        <f>IFERROR(VLOOKUP($A154,Round12[],5,FALSE), 0)</f>
        <v>0</v>
      </c>
      <c r="P154" s="13">
        <f>IFERROR(VLOOKUP($A154,Round13[],5,FALSE), 0)</f>
        <v>0</v>
      </c>
      <c r="Q154" s="13">
        <f>IFERROR(VLOOKUP($A154,Round14[],5,FALSE), 0)</f>
        <v>0</v>
      </c>
      <c r="R154" s="13">
        <f>IFERROR(VLOOKUP($A154,Round15[],5,FALSE), 0)</f>
        <v>0</v>
      </c>
      <c r="S154" s="13">
        <f>IFERROR(VLOOKUP($A154,Round16[],5,FALSE), 0)</f>
        <v>0</v>
      </c>
      <c r="T154" s="13">
        <f>IFERROR(VLOOKUP($A154,Round17[],5,FALSE), 0)</f>
        <v>0</v>
      </c>
      <c r="U154" s="13">
        <f>IFERROR(VLOOKUP($A154,Round18[],5,FALSE), 0)</f>
        <v>0</v>
      </c>
      <c r="V154" s="13">
        <f>IFERROR(VLOOKUP($A154,Round19[],5,FALSE), 0)</f>
        <v>0</v>
      </c>
      <c r="W154" s="13">
        <f>IFERROR(VLOOKUP($A154,Round20[],5,FALSE), 0)</f>
        <v>0</v>
      </c>
      <c r="X154" s="13">
        <f>IFERROR(VLOOKUP($A154,Round21[],5,FALSE), 0)</f>
        <v>0</v>
      </c>
      <c r="Y154" s="13">
        <f>IFERROR(VLOOKUP($A154,Round22[],5,FALSE), 0)</f>
        <v>0</v>
      </c>
      <c r="Z154" s="13">
        <f>IFERROR(VLOOKUP($A154,Round23[],5,FALSE), 0)</f>
        <v>0</v>
      </c>
      <c r="AA154" s="13">
        <f>IFERROR(VLOOKUP($A154,Round24[],5,FALSE), 0)</f>
        <v>0</v>
      </c>
      <c r="AB154" s="13">
        <f>IFERROR(VLOOKUP($A154,Round25[],5,FALSE), 0)</f>
        <v>0</v>
      </c>
      <c r="AC154" s="13">
        <f>IFERROR(VLOOKUP($A154,Round26[],5,FALSE), 0)</f>
        <v>0</v>
      </c>
      <c r="AD154" s="13">
        <f>IFERROR(VLOOKUP($A154,Round27[],5,FALSE), 0)</f>
        <v>0</v>
      </c>
      <c r="AE154" s="13">
        <f>IFERROR(VLOOKUP($A154,Round28[],5,FALSE), 0)</f>
        <v>0</v>
      </c>
      <c r="AF154" s="13">
        <f>IFERROR(VLOOKUP($A154,Round29[],5,FALSE), 0)</f>
        <v>0</v>
      </c>
      <c r="AG154" s="13">
        <f>IFERROR(VLOOKUP($A154,Round30[],5,FALSE), 0)</f>
        <v>0</v>
      </c>
      <c r="AH154" s="13">
        <f>IFERROR(VLOOKUP($A154,Round31[],5,FALSE), 0)</f>
        <v>0</v>
      </c>
      <c r="AI154" s="13">
        <f>IFERROR(VLOOKUP($A154,Round32[],5,FALSE), 0)</f>
        <v>0</v>
      </c>
      <c r="AJ154" s="13">
        <f>IFERROR(VLOOKUP($A154,Round33[],5,FALSE), 0)</f>
        <v>0</v>
      </c>
      <c r="AK154" s="13">
        <f>IFERROR(VLOOKUP($A154,Round34[],5,FALSE), 0)</f>
        <v>0</v>
      </c>
      <c r="AL154" s="13">
        <f>IFERROR(VLOOKUP($A154,Round35[],5,FALSE), 0)</f>
        <v>0</v>
      </c>
      <c r="AM154" s="13">
        <f>IFERROR(VLOOKUP($A154,Round36[],5,FALSE), 0)</f>
        <v>0</v>
      </c>
      <c r="AN154" s="13">
        <f>IFERROR(VLOOKUP($A154,Round37[],5,FALSE), 0)</f>
        <v>0</v>
      </c>
      <c r="AO154" s="13">
        <f>IFERROR(VLOOKUP($A154,Round38[],5,FALSE), 0)</f>
        <v>0</v>
      </c>
      <c r="AP154" s="13">
        <f>IFERROR(VLOOKUP($A154,Round39[],5,FALSE), 0)</f>
        <v>0</v>
      </c>
      <c r="AQ154" s="13">
        <f>IFERROR(VLOOKUP($A154,Round40[],5,FALSE), 0)</f>
        <v>0</v>
      </c>
      <c r="AR154" s="13">
        <f>IFERROR(VLOOKUP($A154,Round41[],5,FALSE), 0)</f>
        <v>0</v>
      </c>
      <c r="AS154" s="13">
        <f>IFERROR(VLOOKUP($A154,Round42[],5,FALSE), 0)</f>
        <v>0</v>
      </c>
      <c r="AT154" s="13">
        <f>IFERROR(VLOOKUP($A154,Round43[],5,FALSE), 0)</f>
        <v>0</v>
      </c>
      <c r="AU154" s="13">
        <f>IFERROR(VLOOKUP($A154,Round44[],5,FALSE), 0)</f>
        <v>0</v>
      </c>
      <c r="AV154" s="13">
        <f>IFERROR(VLOOKUP($A154,Round45[],5,FALSE), 0)</f>
        <v>0</v>
      </c>
      <c r="AW154" s="13">
        <f>IFERROR(VLOOKUP($A154,Round46[],5,FALSE), 0)</f>
        <v>0</v>
      </c>
      <c r="AX154" s="13">
        <f>IFERROR(VLOOKUP($A154,Round47[],5,FALSE), 0)</f>
        <v>0</v>
      </c>
      <c r="AY154" s="13">
        <f>IFERROR(VLOOKUP($A154,Round48[],5,FALSE), 0)</f>
        <v>0</v>
      </c>
      <c r="AZ154" s="13">
        <f>IFERROR(VLOOKUP($A154,Round49[],5,FALSE), 0)</f>
        <v>0</v>
      </c>
      <c r="BA154" s="13">
        <f>IFERROR(VLOOKUP($A154,Round50[],5,FALSE), 0)</f>
        <v>0</v>
      </c>
      <c r="BB154" s="13">
        <f>IFERROR(VLOOKUP($A154,Round51[],5,FALSE), 0)</f>
        <v>0</v>
      </c>
      <c r="BC154" s="13">
        <f>IFERROR(VLOOKUP($A154,Round52[],5,FALSE), 0)</f>
        <v>0</v>
      </c>
      <c r="BD154" s="13">
        <f>IFERROR(VLOOKUP($A154,Round53[],5,FALSE), 0)</f>
        <v>0</v>
      </c>
      <c r="BE154" s="13">
        <f>IFERROR(VLOOKUP($A154,Round54[],5,FALSE), 0)</f>
        <v>0</v>
      </c>
      <c r="BF154" s="13">
        <f>IFERROR(VLOOKUP($A154,Round55[],5,FALSE), 0)</f>
        <v>0</v>
      </c>
      <c r="BG154" s="13">
        <f>IFERROR(VLOOKUP($A154,Round56[],5,FALSE), 0)</f>
        <v>0</v>
      </c>
      <c r="BH154" s="13">
        <f>IFERROR(VLOOKUP($A154,Round57[],5,FALSE), 0)</f>
        <v>0</v>
      </c>
      <c r="BI154" s="13">
        <f>IFERROR(VLOOKUP($A154,Round58[],5,FALSE), 0)</f>
        <v>0</v>
      </c>
      <c r="BJ154" s="13">
        <f>IFERROR(VLOOKUP($A154,Round59[],5,FALSE), 0)</f>
        <v>0</v>
      </c>
      <c r="BK154" s="13">
        <f>IFERROR(VLOOKUP($A154,Round60[],5,FALSE), 0)</f>
        <v>0</v>
      </c>
    </row>
    <row r="155" spans="1:63">
      <c r="A155" s="10">
        <v>29694</v>
      </c>
      <c r="B155" s="12" t="s">
        <v>231</v>
      </c>
      <c r="C155" s="11">
        <f xml:space="preserve"> SUM(TotalPoints[[#This Row],[دور 1]:[دور 60]])</f>
        <v>0</v>
      </c>
      <c r="D155" s="13">
        <f>IFERROR(VLOOKUP($A155,Round01[],5,FALSE), 0)</f>
        <v>0</v>
      </c>
      <c r="E155" s="13">
        <f>IFERROR(VLOOKUP($A155,Round02[],5,FALSE), 0)</f>
        <v>0</v>
      </c>
      <c r="F155" s="13">
        <f>IFERROR(VLOOKUP($A155,Round03[],5,FALSE), 0)</f>
        <v>0</v>
      </c>
      <c r="G155" s="13">
        <f>IFERROR(VLOOKUP($A155,Round04[],5,FALSE), 0)</f>
        <v>0</v>
      </c>
      <c r="H155" s="13">
        <f>IFERROR(VLOOKUP($A155,Round05[],5,FALSE), 0)</f>
        <v>0</v>
      </c>
      <c r="I155" s="13">
        <f>IFERROR(VLOOKUP($A155,Round06[],5,FALSE), 0)</f>
        <v>0</v>
      </c>
      <c r="J155" s="13">
        <f>IFERROR(VLOOKUP($A155,Round07[],5,FALSE), 0)</f>
        <v>0</v>
      </c>
      <c r="K155" s="13">
        <f>IFERROR(VLOOKUP($A155,Round08[],5,FALSE), 0)</f>
        <v>0</v>
      </c>
      <c r="L155" s="13">
        <f>IFERROR(VLOOKUP($A155,Round09[],5,FALSE), 0)</f>
        <v>0</v>
      </c>
      <c r="M155" s="13">
        <f>IFERROR(VLOOKUP($A155,Round10[],5,FALSE), 0)</f>
        <v>0</v>
      </c>
      <c r="N155" s="13">
        <f>IFERROR(VLOOKUP($A155,Round11[],5,FALSE), 0)</f>
        <v>0</v>
      </c>
      <c r="O155" s="13">
        <f>IFERROR(VLOOKUP($A155,Round12[],5,FALSE), 0)</f>
        <v>0</v>
      </c>
      <c r="P155" s="13">
        <f>IFERROR(VLOOKUP($A155,Round13[],5,FALSE), 0)</f>
        <v>0</v>
      </c>
      <c r="Q155" s="13">
        <f>IFERROR(VLOOKUP($A155,Round14[],5,FALSE), 0)</f>
        <v>0</v>
      </c>
      <c r="R155" s="13">
        <f>IFERROR(VLOOKUP($A155,Round15[],5,FALSE), 0)</f>
        <v>0</v>
      </c>
      <c r="S155" s="13">
        <f>IFERROR(VLOOKUP($A155,Round16[],5,FALSE), 0)</f>
        <v>0</v>
      </c>
      <c r="T155" s="13">
        <f>IFERROR(VLOOKUP($A155,Round17[],5,FALSE), 0)</f>
        <v>0</v>
      </c>
      <c r="U155" s="13">
        <f>IFERROR(VLOOKUP($A155,Round18[],5,FALSE), 0)</f>
        <v>0</v>
      </c>
      <c r="V155" s="13">
        <f>IFERROR(VLOOKUP($A155,Round19[],5,FALSE), 0)</f>
        <v>0</v>
      </c>
      <c r="W155" s="13">
        <f>IFERROR(VLOOKUP($A155,Round20[],5,FALSE), 0)</f>
        <v>0</v>
      </c>
      <c r="X155" s="13">
        <f>IFERROR(VLOOKUP($A155,Round21[],5,FALSE), 0)</f>
        <v>0</v>
      </c>
      <c r="Y155" s="13">
        <f>IFERROR(VLOOKUP($A155,Round22[],5,FALSE), 0)</f>
        <v>0</v>
      </c>
      <c r="Z155" s="13">
        <f>IFERROR(VLOOKUP($A155,Round23[],5,FALSE), 0)</f>
        <v>0</v>
      </c>
      <c r="AA155" s="13">
        <f>IFERROR(VLOOKUP($A155,Round24[],5,FALSE), 0)</f>
        <v>0</v>
      </c>
      <c r="AB155" s="13">
        <f>IFERROR(VLOOKUP($A155,Round25[],5,FALSE), 0)</f>
        <v>0</v>
      </c>
      <c r="AC155" s="13">
        <f>IFERROR(VLOOKUP($A155,Round26[],5,FALSE), 0)</f>
        <v>0</v>
      </c>
      <c r="AD155" s="13">
        <f>IFERROR(VLOOKUP($A155,Round27[],5,FALSE), 0)</f>
        <v>0</v>
      </c>
      <c r="AE155" s="13">
        <f>IFERROR(VLOOKUP($A155,Round28[],5,FALSE), 0)</f>
        <v>0</v>
      </c>
      <c r="AF155" s="13">
        <f>IFERROR(VLOOKUP($A155,Round29[],5,FALSE), 0)</f>
        <v>0</v>
      </c>
      <c r="AG155" s="13">
        <f>IFERROR(VLOOKUP($A155,Round30[],5,FALSE), 0)</f>
        <v>0</v>
      </c>
      <c r="AH155" s="13">
        <f>IFERROR(VLOOKUP($A155,Round31[],5,FALSE), 0)</f>
        <v>0</v>
      </c>
      <c r="AI155" s="13">
        <f>IFERROR(VLOOKUP($A155,Round32[],5,FALSE), 0)</f>
        <v>0</v>
      </c>
      <c r="AJ155" s="13">
        <f>IFERROR(VLOOKUP($A155,Round33[],5,FALSE), 0)</f>
        <v>0</v>
      </c>
      <c r="AK155" s="13">
        <f>IFERROR(VLOOKUP($A155,Round34[],5,FALSE), 0)</f>
        <v>0</v>
      </c>
      <c r="AL155" s="13">
        <f>IFERROR(VLOOKUP($A155,Round35[],5,FALSE), 0)</f>
        <v>0</v>
      </c>
      <c r="AM155" s="13">
        <f>IFERROR(VLOOKUP($A155,Round36[],5,FALSE), 0)</f>
        <v>0</v>
      </c>
      <c r="AN155" s="13">
        <f>IFERROR(VLOOKUP($A155,Round37[],5,FALSE), 0)</f>
        <v>0</v>
      </c>
      <c r="AO155" s="13">
        <f>IFERROR(VLOOKUP($A155,Round38[],5,FALSE), 0)</f>
        <v>0</v>
      </c>
      <c r="AP155" s="13">
        <f>IFERROR(VLOOKUP($A155,Round39[],5,FALSE), 0)</f>
        <v>0</v>
      </c>
      <c r="AQ155" s="13">
        <f>IFERROR(VLOOKUP($A155,Round40[],5,FALSE), 0)</f>
        <v>0</v>
      </c>
      <c r="AR155" s="13">
        <f>IFERROR(VLOOKUP($A155,Round41[],5,FALSE), 0)</f>
        <v>0</v>
      </c>
      <c r="AS155" s="13">
        <f>IFERROR(VLOOKUP($A155,Round42[],5,FALSE), 0)</f>
        <v>0</v>
      </c>
      <c r="AT155" s="13">
        <f>IFERROR(VLOOKUP($A155,Round43[],5,FALSE), 0)</f>
        <v>0</v>
      </c>
      <c r="AU155" s="13">
        <f>IFERROR(VLOOKUP($A155,Round44[],5,FALSE), 0)</f>
        <v>0</v>
      </c>
      <c r="AV155" s="13">
        <f>IFERROR(VLOOKUP($A155,Round45[],5,FALSE), 0)</f>
        <v>0</v>
      </c>
      <c r="AW155" s="13">
        <f>IFERROR(VLOOKUP($A155,Round46[],5,FALSE), 0)</f>
        <v>0</v>
      </c>
      <c r="AX155" s="13">
        <f>IFERROR(VLOOKUP($A155,Round47[],5,FALSE), 0)</f>
        <v>0</v>
      </c>
      <c r="AY155" s="13">
        <f>IFERROR(VLOOKUP($A155,Round48[],5,FALSE), 0)</f>
        <v>0</v>
      </c>
      <c r="AZ155" s="13">
        <f>IFERROR(VLOOKUP($A155,Round49[],5,FALSE), 0)</f>
        <v>0</v>
      </c>
      <c r="BA155" s="13">
        <f>IFERROR(VLOOKUP($A155,Round50[],5,FALSE), 0)</f>
        <v>0</v>
      </c>
      <c r="BB155" s="13">
        <f>IFERROR(VLOOKUP($A155,Round51[],5,FALSE), 0)</f>
        <v>0</v>
      </c>
      <c r="BC155" s="13">
        <f>IFERROR(VLOOKUP($A155,Round52[],5,FALSE), 0)</f>
        <v>0</v>
      </c>
      <c r="BD155" s="13">
        <f>IFERROR(VLOOKUP($A155,Round53[],5,FALSE), 0)</f>
        <v>0</v>
      </c>
      <c r="BE155" s="13">
        <f>IFERROR(VLOOKUP($A155,Round54[],5,FALSE), 0)</f>
        <v>0</v>
      </c>
      <c r="BF155" s="13">
        <f>IFERROR(VLOOKUP($A155,Round55[],5,FALSE), 0)</f>
        <v>0</v>
      </c>
      <c r="BG155" s="13">
        <f>IFERROR(VLOOKUP($A155,Round56[],5,FALSE), 0)</f>
        <v>0</v>
      </c>
      <c r="BH155" s="13">
        <f>IFERROR(VLOOKUP($A155,Round57[],5,FALSE), 0)</f>
        <v>0</v>
      </c>
      <c r="BI155" s="13">
        <f>IFERROR(VLOOKUP($A155,Round58[],5,FALSE), 0)</f>
        <v>0</v>
      </c>
      <c r="BJ155" s="13">
        <f>IFERROR(VLOOKUP($A155,Round59[],5,FALSE), 0)</f>
        <v>0</v>
      </c>
      <c r="BK155" s="13">
        <f>IFERROR(VLOOKUP($A155,Round60[],5,FALSE), 0)</f>
        <v>0</v>
      </c>
    </row>
    <row r="156" spans="1:63">
      <c r="A156" s="10">
        <v>29688</v>
      </c>
      <c r="B156" s="12" t="s">
        <v>227</v>
      </c>
      <c r="C156" s="11">
        <f xml:space="preserve"> SUM(TotalPoints[[#This Row],[دور 1]:[دور 60]])</f>
        <v>0</v>
      </c>
      <c r="D156" s="13">
        <f>IFERROR(VLOOKUP($A156,Round01[],5,FALSE), 0)</f>
        <v>0</v>
      </c>
      <c r="E156" s="13">
        <f>IFERROR(VLOOKUP($A156,Round02[],5,FALSE), 0)</f>
        <v>0</v>
      </c>
      <c r="F156" s="13">
        <f>IFERROR(VLOOKUP($A156,Round03[],5,FALSE), 0)</f>
        <v>0</v>
      </c>
      <c r="G156" s="13">
        <f>IFERROR(VLOOKUP($A156,Round04[],5,FALSE), 0)</f>
        <v>0</v>
      </c>
      <c r="H156" s="13">
        <f>IFERROR(VLOOKUP($A156,Round05[],5,FALSE), 0)</f>
        <v>0</v>
      </c>
      <c r="I156" s="13">
        <f>IFERROR(VLOOKUP($A156,Round06[],5,FALSE), 0)</f>
        <v>0</v>
      </c>
      <c r="J156" s="13">
        <f>IFERROR(VLOOKUP($A156,Round07[],5,FALSE), 0)</f>
        <v>0</v>
      </c>
      <c r="K156" s="13">
        <f>IFERROR(VLOOKUP($A156,Round08[],5,FALSE), 0)</f>
        <v>0</v>
      </c>
      <c r="L156" s="13">
        <f>IFERROR(VLOOKUP($A156,Round09[],5,FALSE), 0)</f>
        <v>0</v>
      </c>
      <c r="M156" s="13">
        <f>IFERROR(VLOOKUP($A156,Round10[],5,FALSE), 0)</f>
        <v>0</v>
      </c>
      <c r="N156" s="13">
        <f>IFERROR(VLOOKUP($A156,Round11[],5,FALSE), 0)</f>
        <v>0</v>
      </c>
      <c r="O156" s="13">
        <f>IFERROR(VLOOKUP($A156,Round12[],5,FALSE), 0)</f>
        <v>0</v>
      </c>
      <c r="P156" s="13">
        <f>IFERROR(VLOOKUP($A156,Round13[],5,FALSE), 0)</f>
        <v>0</v>
      </c>
      <c r="Q156" s="13">
        <f>IFERROR(VLOOKUP($A156,Round14[],5,FALSE), 0)</f>
        <v>0</v>
      </c>
      <c r="R156" s="13">
        <f>IFERROR(VLOOKUP($A156,Round15[],5,FALSE), 0)</f>
        <v>0</v>
      </c>
      <c r="S156" s="13">
        <f>IFERROR(VLOOKUP($A156,Round16[],5,FALSE), 0)</f>
        <v>0</v>
      </c>
      <c r="T156" s="13">
        <f>IFERROR(VLOOKUP($A156,Round17[],5,FALSE), 0)</f>
        <v>0</v>
      </c>
      <c r="U156" s="13">
        <f>IFERROR(VLOOKUP($A156,Round18[],5,FALSE), 0)</f>
        <v>0</v>
      </c>
      <c r="V156" s="13">
        <f>IFERROR(VLOOKUP($A156,Round19[],5,FALSE), 0)</f>
        <v>0</v>
      </c>
      <c r="W156" s="13">
        <f>IFERROR(VLOOKUP($A156,Round20[],5,FALSE), 0)</f>
        <v>0</v>
      </c>
      <c r="X156" s="13">
        <f>IFERROR(VLOOKUP($A156,Round21[],5,FALSE), 0)</f>
        <v>0</v>
      </c>
      <c r="Y156" s="13">
        <f>IFERROR(VLOOKUP($A156,Round22[],5,FALSE), 0)</f>
        <v>0</v>
      </c>
      <c r="Z156" s="13">
        <f>IFERROR(VLOOKUP($A156,Round23[],5,FALSE), 0)</f>
        <v>0</v>
      </c>
      <c r="AA156" s="13">
        <f>IFERROR(VLOOKUP($A156,Round24[],5,FALSE), 0)</f>
        <v>0</v>
      </c>
      <c r="AB156" s="13">
        <f>IFERROR(VLOOKUP($A156,Round25[],5,FALSE), 0)</f>
        <v>0</v>
      </c>
      <c r="AC156" s="13">
        <f>IFERROR(VLOOKUP($A156,Round26[],5,FALSE), 0)</f>
        <v>0</v>
      </c>
      <c r="AD156" s="13">
        <f>IFERROR(VLOOKUP($A156,Round27[],5,FALSE), 0)</f>
        <v>0</v>
      </c>
      <c r="AE156" s="13">
        <f>IFERROR(VLOOKUP($A156,Round28[],5,FALSE), 0)</f>
        <v>0</v>
      </c>
      <c r="AF156" s="13">
        <f>IFERROR(VLOOKUP($A156,Round29[],5,FALSE), 0)</f>
        <v>0</v>
      </c>
      <c r="AG156" s="13">
        <f>IFERROR(VLOOKUP($A156,Round30[],5,FALSE), 0)</f>
        <v>0</v>
      </c>
      <c r="AH156" s="13">
        <f>IFERROR(VLOOKUP($A156,Round31[],5,FALSE), 0)</f>
        <v>0</v>
      </c>
      <c r="AI156" s="13">
        <f>IFERROR(VLOOKUP($A156,Round32[],5,FALSE), 0)</f>
        <v>0</v>
      </c>
      <c r="AJ156" s="13">
        <f>IFERROR(VLOOKUP($A156,Round33[],5,FALSE), 0)</f>
        <v>0</v>
      </c>
      <c r="AK156" s="13">
        <f>IFERROR(VLOOKUP($A156,Round34[],5,FALSE), 0)</f>
        <v>0</v>
      </c>
      <c r="AL156" s="13">
        <f>IFERROR(VLOOKUP($A156,Round35[],5,FALSE), 0)</f>
        <v>0</v>
      </c>
      <c r="AM156" s="13">
        <f>IFERROR(VLOOKUP($A156,Round36[],5,FALSE), 0)</f>
        <v>0</v>
      </c>
      <c r="AN156" s="13">
        <f>IFERROR(VLOOKUP($A156,Round37[],5,FALSE), 0)</f>
        <v>0</v>
      </c>
      <c r="AO156" s="13">
        <f>IFERROR(VLOOKUP($A156,Round38[],5,FALSE), 0)</f>
        <v>0</v>
      </c>
      <c r="AP156" s="13">
        <f>IFERROR(VLOOKUP($A156,Round39[],5,FALSE), 0)</f>
        <v>0</v>
      </c>
      <c r="AQ156" s="13">
        <f>IFERROR(VLOOKUP($A156,Round40[],5,FALSE), 0)</f>
        <v>0</v>
      </c>
      <c r="AR156" s="13">
        <f>IFERROR(VLOOKUP($A156,Round41[],5,FALSE), 0)</f>
        <v>0</v>
      </c>
      <c r="AS156" s="13">
        <f>IFERROR(VLOOKUP($A156,Round42[],5,FALSE), 0)</f>
        <v>0</v>
      </c>
      <c r="AT156" s="13">
        <f>IFERROR(VLOOKUP($A156,Round43[],5,FALSE), 0)</f>
        <v>0</v>
      </c>
      <c r="AU156" s="13">
        <f>IFERROR(VLOOKUP($A156,Round44[],5,FALSE), 0)</f>
        <v>0</v>
      </c>
      <c r="AV156" s="13">
        <f>IFERROR(VLOOKUP($A156,Round45[],5,FALSE), 0)</f>
        <v>0</v>
      </c>
      <c r="AW156" s="13">
        <f>IFERROR(VLOOKUP($A156,Round46[],5,FALSE), 0)</f>
        <v>0</v>
      </c>
      <c r="AX156" s="13">
        <f>IFERROR(VLOOKUP($A156,Round47[],5,FALSE), 0)</f>
        <v>0</v>
      </c>
      <c r="AY156" s="13">
        <f>IFERROR(VLOOKUP($A156,Round48[],5,FALSE), 0)</f>
        <v>0</v>
      </c>
      <c r="AZ156" s="13">
        <f>IFERROR(VLOOKUP($A156,Round49[],5,FALSE), 0)</f>
        <v>0</v>
      </c>
      <c r="BA156" s="13">
        <f>IFERROR(VLOOKUP($A156,Round50[],5,FALSE), 0)</f>
        <v>0</v>
      </c>
      <c r="BB156" s="13">
        <f>IFERROR(VLOOKUP($A156,Round51[],5,FALSE), 0)</f>
        <v>0</v>
      </c>
      <c r="BC156" s="13">
        <f>IFERROR(VLOOKUP($A156,Round52[],5,FALSE), 0)</f>
        <v>0</v>
      </c>
      <c r="BD156" s="13">
        <f>IFERROR(VLOOKUP($A156,Round53[],5,FALSE), 0)</f>
        <v>0</v>
      </c>
      <c r="BE156" s="13">
        <f>IFERROR(VLOOKUP($A156,Round54[],5,FALSE), 0)</f>
        <v>0</v>
      </c>
      <c r="BF156" s="13">
        <f>IFERROR(VLOOKUP($A156,Round55[],5,FALSE), 0)</f>
        <v>0</v>
      </c>
      <c r="BG156" s="13">
        <f>IFERROR(VLOOKUP($A156,Round56[],5,FALSE), 0)</f>
        <v>0</v>
      </c>
      <c r="BH156" s="13">
        <f>IFERROR(VLOOKUP($A156,Round57[],5,FALSE), 0)</f>
        <v>0</v>
      </c>
      <c r="BI156" s="13">
        <f>IFERROR(VLOOKUP($A156,Round58[],5,FALSE), 0)</f>
        <v>0</v>
      </c>
      <c r="BJ156" s="13">
        <f>IFERROR(VLOOKUP($A156,Round59[],5,FALSE), 0)</f>
        <v>0</v>
      </c>
      <c r="BK156" s="13">
        <f>IFERROR(VLOOKUP($A156,Round60[],5,FALSE), 0)</f>
        <v>0</v>
      </c>
    </row>
    <row r="157" spans="1:63" ht="22.5">
      <c r="A157" s="1">
        <v>29604</v>
      </c>
      <c r="B157" s="5" t="s">
        <v>179</v>
      </c>
      <c r="C157" s="7">
        <f xml:space="preserve"> SUM(TotalPoints[[#This Row],[دور 1]:[دور 60]])</f>
        <v>0</v>
      </c>
      <c r="D157" s="4">
        <f>IFERROR(VLOOKUP($A157,Round01[],5,FALSE), 0)</f>
        <v>0</v>
      </c>
      <c r="E157" s="4">
        <f>IFERROR(VLOOKUP($A157,Round02[],5,FALSE), 0)</f>
        <v>0</v>
      </c>
      <c r="F157" s="4">
        <f>IFERROR(VLOOKUP($A157,Round03[],5,FALSE), 0)</f>
        <v>0</v>
      </c>
      <c r="G157" s="4">
        <f>IFERROR(VLOOKUP($A157,Round04[],5,FALSE), 0)</f>
        <v>0</v>
      </c>
      <c r="H157" s="4">
        <f>IFERROR(VLOOKUP($A157,Round05[],5,FALSE), 0)</f>
        <v>0</v>
      </c>
      <c r="I157" s="4">
        <f>IFERROR(VLOOKUP($A157,Round06[],5,FALSE), 0)</f>
        <v>0</v>
      </c>
      <c r="J157" s="4">
        <f>IFERROR(VLOOKUP($A157,Round07[],5,FALSE), 0)</f>
        <v>0</v>
      </c>
      <c r="K157" s="4">
        <f>IFERROR(VLOOKUP($A157,Round08[],5,FALSE), 0)</f>
        <v>0</v>
      </c>
      <c r="L157" s="4">
        <f>IFERROR(VLOOKUP($A157,Round09[],5,FALSE), 0)</f>
        <v>0</v>
      </c>
      <c r="M157" s="4">
        <f>IFERROR(VLOOKUP($A157,Round10[],5,FALSE), 0)</f>
        <v>0</v>
      </c>
      <c r="N157" s="4">
        <f>IFERROR(VLOOKUP($A157,Round11[],5,FALSE), 0)</f>
        <v>0</v>
      </c>
      <c r="O157" s="4">
        <f>IFERROR(VLOOKUP($A157,Round12[],5,FALSE), 0)</f>
        <v>0</v>
      </c>
      <c r="P157" s="4">
        <f>IFERROR(VLOOKUP($A157,Round13[],5,FALSE), 0)</f>
        <v>0</v>
      </c>
      <c r="Q157" s="4">
        <f>IFERROR(VLOOKUP($A157,Round14[],5,FALSE), 0)</f>
        <v>0</v>
      </c>
      <c r="R157" s="4">
        <f>IFERROR(VLOOKUP($A157,Round15[],5,FALSE), 0)</f>
        <v>0</v>
      </c>
      <c r="S157" s="4">
        <f>IFERROR(VLOOKUP($A157,Round16[],5,FALSE), 0)</f>
        <v>0</v>
      </c>
      <c r="T157" s="4">
        <f>IFERROR(VLOOKUP($A157,Round17[],5,FALSE), 0)</f>
        <v>0</v>
      </c>
      <c r="U157" s="4">
        <f>IFERROR(VLOOKUP($A157,Round18[],5,FALSE), 0)</f>
        <v>0</v>
      </c>
      <c r="V157" s="4">
        <f>IFERROR(VLOOKUP($A157,Round19[],5,FALSE), 0)</f>
        <v>0</v>
      </c>
      <c r="W157" s="4">
        <f>IFERROR(VLOOKUP($A157,Round20[],5,FALSE), 0)</f>
        <v>0</v>
      </c>
      <c r="X157" s="4">
        <f>IFERROR(VLOOKUP($A157,Round21[],5,FALSE), 0)</f>
        <v>0</v>
      </c>
      <c r="Y157" s="4">
        <f>IFERROR(VLOOKUP($A157,Round22[],5,FALSE), 0)</f>
        <v>0</v>
      </c>
      <c r="Z157" s="4">
        <f>IFERROR(VLOOKUP($A157,Round23[],5,FALSE), 0)</f>
        <v>0</v>
      </c>
      <c r="AA157" s="4">
        <f>IFERROR(VLOOKUP($A157,Round24[],5,FALSE), 0)</f>
        <v>0</v>
      </c>
      <c r="AB157" s="4">
        <f>IFERROR(VLOOKUP($A157,Round25[],5,FALSE), 0)</f>
        <v>0</v>
      </c>
      <c r="AC157" s="4">
        <f>IFERROR(VLOOKUP($A157,Round26[],5,FALSE), 0)</f>
        <v>0</v>
      </c>
      <c r="AD157" s="4">
        <f>IFERROR(VLOOKUP($A157,Round27[],5,FALSE), 0)</f>
        <v>0</v>
      </c>
      <c r="AE157" s="4">
        <f>IFERROR(VLOOKUP($A157,Round28[],5,FALSE), 0)</f>
        <v>0</v>
      </c>
      <c r="AF157" s="4">
        <f>IFERROR(VLOOKUP($A157,Round29[],5,FALSE), 0)</f>
        <v>0</v>
      </c>
      <c r="AG157" s="4">
        <f>IFERROR(VLOOKUP($A157,Round30[],5,FALSE), 0)</f>
        <v>0</v>
      </c>
      <c r="AH157" s="4">
        <f>IFERROR(VLOOKUP($A157,Round31[],5,FALSE), 0)</f>
        <v>0</v>
      </c>
      <c r="AI157" s="4">
        <f>IFERROR(VLOOKUP($A157,Round32[],5,FALSE), 0)</f>
        <v>0</v>
      </c>
      <c r="AJ157" s="4">
        <f>IFERROR(VLOOKUP($A157,Round33[],5,FALSE), 0)</f>
        <v>0</v>
      </c>
      <c r="AK157" s="4">
        <f>IFERROR(VLOOKUP($A157,Round34[],5,FALSE), 0)</f>
        <v>0</v>
      </c>
      <c r="AL157" s="4">
        <f>IFERROR(VLOOKUP($A157,Round35[],5,FALSE), 0)</f>
        <v>0</v>
      </c>
      <c r="AM157" s="4">
        <f>IFERROR(VLOOKUP($A157,Round36[],5,FALSE), 0)</f>
        <v>0</v>
      </c>
      <c r="AN157" s="4">
        <f>IFERROR(VLOOKUP($A157,Round37[],5,FALSE), 0)</f>
        <v>0</v>
      </c>
      <c r="AO157" s="4">
        <f>IFERROR(VLOOKUP($A157,Round38[],5,FALSE), 0)</f>
        <v>0</v>
      </c>
      <c r="AP157" s="4">
        <f>IFERROR(VLOOKUP($A157,Round39[],5,FALSE), 0)</f>
        <v>0</v>
      </c>
      <c r="AQ157" s="4">
        <f>IFERROR(VLOOKUP($A157,Round40[],5,FALSE), 0)</f>
        <v>0</v>
      </c>
      <c r="AR157" s="4">
        <f>IFERROR(VLOOKUP($A157,Round41[],5,FALSE), 0)</f>
        <v>0</v>
      </c>
      <c r="AS157" s="4">
        <f>IFERROR(VLOOKUP($A157,Round42[],5,FALSE), 0)</f>
        <v>0</v>
      </c>
      <c r="AT157" s="4">
        <f>IFERROR(VLOOKUP($A157,Round43[],5,FALSE), 0)</f>
        <v>0</v>
      </c>
      <c r="AU157" s="4">
        <f>IFERROR(VLOOKUP($A157,Round44[],5,FALSE), 0)</f>
        <v>0</v>
      </c>
      <c r="AV157" s="4">
        <f>IFERROR(VLOOKUP($A157,Round45[],5,FALSE), 0)</f>
        <v>0</v>
      </c>
      <c r="AW157" s="4">
        <f>IFERROR(VLOOKUP($A157,Round46[],5,FALSE), 0)</f>
        <v>0</v>
      </c>
      <c r="AX157" s="4">
        <f>IFERROR(VLOOKUP($A157,Round47[],5,FALSE), 0)</f>
        <v>0</v>
      </c>
      <c r="AY157" s="4">
        <f>IFERROR(VLOOKUP($A157,Round48[],5,FALSE), 0)</f>
        <v>0</v>
      </c>
      <c r="AZ157" s="4">
        <f>IFERROR(VLOOKUP($A157,Round49[],5,FALSE), 0)</f>
        <v>0</v>
      </c>
      <c r="BA157" s="4">
        <f>IFERROR(VLOOKUP($A157,Round50[],5,FALSE), 0)</f>
        <v>0</v>
      </c>
      <c r="BB157" s="4">
        <f>IFERROR(VLOOKUP($A157,Round51[],5,FALSE), 0)</f>
        <v>0</v>
      </c>
      <c r="BC157" s="4">
        <f>IFERROR(VLOOKUP($A157,Round52[],5,FALSE), 0)</f>
        <v>0</v>
      </c>
      <c r="BD157" s="4">
        <f>IFERROR(VLOOKUP($A157,Round53[],5,FALSE), 0)</f>
        <v>0</v>
      </c>
      <c r="BE157" s="4">
        <f>IFERROR(VLOOKUP($A157,Round54[],5,FALSE), 0)</f>
        <v>0</v>
      </c>
      <c r="BF157" s="4">
        <f>IFERROR(VLOOKUP($A157,Round55[],5,FALSE), 0)</f>
        <v>0</v>
      </c>
      <c r="BG157" s="4">
        <f>IFERROR(VLOOKUP($A157,Round56[],5,FALSE), 0)</f>
        <v>0</v>
      </c>
      <c r="BH157" s="4">
        <f>IFERROR(VLOOKUP($A157,Round57[],5,FALSE), 0)</f>
        <v>0</v>
      </c>
      <c r="BI157" s="4">
        <f>IFERROR(VLOOKUP($A157,Round58[],5,FALSE), 0)</f>
        <v>0</v>
      </c>
      <c r="BJ157" s="4">
        <f>IFERROR(VLOOKUP($A157,Round59[],5,FALSE), 0)</f>
        <v>0</v>
      </c>
      <c r="BK157" s="4">
        <f>IFERROR(VLOOKUP($A157,Round60[],5,FALSE), 0)</f>
        <v>0</v>
      </c>
    </row>
    <row r="158" spans="1:63" ht="22.5">
      <c r="A158" s="1">
        <v>29602</v>
      </c>
      <c r="B158" s="5" t="s">
        <v>176</v>
      </c>
      <c r="C158" s="7">
        <f xml:space="preserve"> SUM(TotalPoints[[#This Row],[دور 1]:[دور 60]])</f>
        <v>0</v>
      </c>
      <c r="D158" s="4">
        <f>IFERROR(VLOOKUP($A158,Round01[],5,FALSE), 0)</f>
        <v>0</v>
      </c>
      <c r="E158" s="4">
        <f>IFERROR(VLOOKUP($A158,Round02[],5,FALSE), 0)</f>
        <v>0</v>
      </c>
      <c r="F158" s="4">
        <f>IFERROR(VLOOKUP($A158,Round03[],5,FALSE), 0)</f>
        <v>0</v>
      </c>
      <c r="G158" s="4">
        <f>IFERROR(VLOOKUP($A158,Round04[],5,FALSE), 0)</f>
        <v>0</v>
      </c>
      <c r="H158" s="4">
        <f>IFERROR(VLOOKUP($A158,Round05[],5,FALSE), 0)</f>
        <v>0</v>
      </c>
      <c r="I158" s="4">
        <f>IFERROR(VLOOKUP($A158,Round06[],5,FALSE), 0)</f>
        <v>0</v>
      </c>
      <c r="J158" s="1">
        <f>IFERROR(VLOOKUP($A158,Round07[],5,FALSE), 0)</f>
        <v>0</v>
      </c>
      <c r="K158" s="1">
        <f>IFERROR(VLOOKUP($A158,Round08[],5,FALSE), 0)</f>
        <v>0</v>
      </c>
      <c r="L158" s="1">
        <f>IFERROR(VLOOKUP($A158,Round09[],5,FALSE), 0)</f>
        <v>0</v>
      </c>
      <c r="M158" s="1">
        <f>IFERROR(VLOOKUP($A158,Round10[],5,FALSE), 0)</f>
        <v>0</v>
      </c>
      <c r="N158" s="1">
        <f>IFERROR(VLOOKUP($A158,Round11[],5,FALSE), 0)</f>
        <v>0</v>
      </c>
      <c r="O158" s="1">
        <f>IFERROR(VLOOKUP($A158,Round12[],5,FALSE), 0)</f>
        <v>0</v>
      </c>
      <c r="P158" s="1">
        <f>IFERROR(VLOOKUP($A158,Round13[],5,FALSE), 0)</f>
        <v>0</v>
      </c>
      <c r="Q158" s="1">
        <f>IFERROR(VLOOKUP($A158,Round14[],5,FALSE), 0)</f>
        <v>0</v>
      </c>
      <c r="R158" s="1">
        <f>IFERROR(VLOOKUP($A158,Round15[],5,FALSE), 0)</f>
        <v>0</v>
      </c>
      <c r="S158" s="1">
        <f>IFERROR(VLOOKUP($A158,Round16[],5,FALSE), 0)</f>
        <v>0</v>
      </c>
      <c r="T158" s="1">
        <f>IFERROR(VLOOKUP($A158,Round17[],5,FALSE), 0)</f>
        <v>0</v>
      </c>
      <c r="U158" s="1">
        <f>IFERROR(VLOOKUP($A158,Round18[],5,FALSE), 0)</f>
        <v>0</v>
      </c>
      <c r="V158" s="1">
        <f>IFERROR(VLOOKUP($A158,Round19[],5,FALSE), 0)</f>
        <v>0</v>
      </c>
      <c r="W158" s="1">
        <f>IFERROR(VLOOKUP($A158,Round20[],5,FALSE), 0)</f>
        <v>0</v>
      </c>
      <c r="X158" s="1">
        <f>IFERROR(VLOOKUP($A158,Round21[],5,FALSE), 0)</f>
        <v>0</v>
      </c>
      <c r="Y158" s="1">
        <f>IFERROR(VLOOKUP($A158,Round22[],5,FALSE), 0)</f>
        <v>0</v>
      </c>
      <c r="Z158" s="1">
        <f>IFERROR(VLOOKUP($A158,Round23[],5,FALSE), 0)</f>
        <v>0</v>
      </c>
      <c r="AA158" s="1">
        <f>IFERROR(VLOOKUP($A158,Round24[],5,FALSE), 0)</f>
        <v>0</v>
      </c>
      <c r="AB158" s="1">
        <f>IFERROR(VLOOKUP($A158,Round25[],5,FALSE), 0)</f>
        <v>0</v>
      </c>
      <c r="AC158" s="1">
        <f>IFERROR(VLOOKUP($A158,Round26[],5,FALSE), 0)</f>
        <v>0</v>
      </c>
      <c r="AD158" s="1">
        <f>IFERROR(VLOOKUP($A158,Round27[],5,FALSE), 0)</f>
        <v>0</v>
      </c>
      <c r="AE158" s="1">
        <f>IFERROR(VLOOKUP($A158,Round28[],5,FALSE), 0)</f>
        <v>0</v>
      </c>
      <c r="AF158" s="1">
        <f>IFERROR(VLOOKUP($A158,Round29[],5,FALSE), 0)</f>
        <v>0</v>
      </c>
      <c r="AG158" s="1">
        <f>IFERROR(VLOOKUP($A158,Round30[],5,FALSE), 0)</f>
        <v>0</v>
      </c>
      <c r="AH158" s="1">
        <f>IFERROR(VLOOKUP($A158,Round31[],5,FALSE), 0)</f>
        <v>0</v>
      </c>
      <c r="AI158" s="1">
        <f>IFERROR(VLOOKUP($A158,Round32[],5,FALSE), 0)</f>
        <v>0</v>
      </c>
      <c r="AJ158" s="1">
        <f>IFERROR(VLOOKUP($A158,Round33[],5,FALSE), 0)</f>
        <v>0</v>
      </c>
      <c r="AK158" s="1">
        <f>IFERROR(VLOOKUP($A158,Round34[],5,FALSE), 0)</f>
        <v>0</v>
      </c>
      <c r="AL158" s="1">
        <f>IFERROR(VLOOKUP($A158,Round35[],5,FALSE), 0)</f>
        <v>0</v>
      </c>
      <c r="AM158" s="1">
        <f>IFERROR(VLOOKUP($A158,Round36[],5,FALSE), 0)</f>
        <v>0</v>
      </c>
      <c r="AN158" s="1">
        <f>IFERROR(VLOOKUP($A158,Round37[],5,FALSE), 0)</f>
        <v>0</v>
      </c>
      <c r="AO158" s="1">
        <f>IFERROR(VLOOKUP($A158,Round38[],5,FALSE), 0)</f>
        <v>0</v>
      </c>
      <c r="AP158" s="1">
        <f>IFERROR(VLOOKUP($A158,Round39[],5,FALSE), 0)</f>
        <v>0</v>
      </c>
      <c r="AQ158" s="1">
        <f>IFERROR(VLOOKUP($A158,Round40[],5,FALSE), 0)</f>
        <v>0</v>
      </c>
      <c r="AR158" s="1">
        <f>IFERROR(VLOOKUP($A158,Round41[],5,FALSE), 0)</f>
        <v>0</v>
      </c>
      <c r="AS158" s="1">
        <f>IFERROR(VLOOKUP($A158,Round42[],5,FALSE), 0)</f>
        <v>0</v>
      </c>
      <c r="AT158" s="1">
        <f>IFERROR(VLOOKUP($A158,Round43[],5,FALSE), 0)</f>
        <v>0</v>
      </c>
      <c r="AU158" s="1">
        <f>IFERROR(VLOOKUP($A158,Round44[],5,FALSE), 0)</f>
        <v>0</v>
      </c>
      <c r="AV158" s="1">
        <f>IFERROR(VLOOKUP($A158,Round45[],5,FALSE), 0)</f>
        <v>0</v>
      </c>
      <c r="AW158" s="1">
        <f>IFERROR(VLOOKUP($A158,Round46[],5,FALSE), 0)</f>
        <v>0</v>
      </c>
      <c r="AX158" s="1">
        <f>IFERROR(VLOOKUP($A158,Round47[],5,FALSE), 0)</f>
        <v>0</v>
      </c>
      <c r="AY158" s="1">
        <f>IFERROR(VLOOKUP($A158,Round48[],5,FALSE), 0)</f>
        <v>0</v>
      </c>
      <c r="AZ158" s="1">
        <f>IFERROR(VLOOKUP($A158,Round49[],5,FALSE), 0)</f>
        <v>0</v>
      </c>
      <c r="BA158" s="1">
        <f>IFERROR(VLOOKUP($A158,Round50[],5,FALSE), 0)</f>
        <v>0</v>
      </c>
      <c r="BB158" s="1">
        <f>IFERROR(VLOOKUP($A158,Round51[],5,FALSE), 0)</f>
        <v>0</v>
      </c>
      <c r="BC158" s="1">
        <f>IFERROR(VLOOKUP($A158,Round52[],5,FALSE), 0)</f>
        <v>0</v>
      </c>
      <c r="BD158" s="1">
        <f>IFERROR(VLOOKUP($A158,Round53[],5,FALSE), 0)</f>
        <v>0</v>
      </c>
      <c r="BE158" s="1">
        <f>IFERROR(VLOOKUP($A158,Round54[],5,FALSE), 0)</f>
        <v>0</v>
      </c>
      <c r="BF158" s="1">
        <f>IFERROR(VLOOKUP($A158,Round55[],5,FALSE), 0)</f>
        <v>0</v>
      </c>
      <c r="BG158" s="1">
        <f>IFERROR(VLOOKUP($A158,Round56[],5,FALSE), 0)</f>
        <v>0</v>
      </c>
      <c r="BH158" s="1">
        <f>IFERROR(VLOOKUP($A158,Round57[],5,FALSE), 0)</f>
        <v>0</v>
      </c>
      <c r="BI158" s="1">
        <f>IFERROR(VLOOKUP($A158,Round58[],5,FALSE), 0)</f>
        <v>0</v>
      </c>
      <c r="BJ158" s="1">
        <f>IFERROR(VLOOKUP($A158,Round59[],5,FALSE), 0)</f>
        <v>0</v>
      </c>
      <c r="BK158" s="1">
        <f>IFERROR(VLOOKUP($A158,Round60[],5,FALSE), 0)</f>
        <v>0</v>
      </c>
    </row>
    <row r="159" spans="1:63" ht="22.5">
      <c r="A159" s="1">
        <v>29597</v>
      </c>
      <c r="B159" s="5" t="s">
        <v>165</v>
      </c>
      <c r="C159" s="7">
        <f xml:space="preserve"> SUM(TotalPoints[[#This Row],[دور 1]:[دور 60]])</f>
        <v>0</v>
      </c>
      <c r="D159" s="4">
        <f>IFERROR(VLOOKUP($A159,Round01[],5,FALSE), 0)</f>
        <v>0</v>
      </c>
      <c r="E159" s="4">
        <f>IFERROR(VLOOKUP($A159,Round02[],5,FALSE), 0)</f>
        <v>0</v>
      </c>
      <c r="F159" s="4">
        <f>IFERROR(VLOOKUP($A159,Round03[],5,FALSE), 0)</f>
        <v>0</v>
      </c>
      <c r="G159" s="4">
        <f>IFERROR(VLOOKUP($A159,Round04[],5,FALSE), 0)</f>
        <v>0</v>
      </c>
      <c r="H159" s="4">
        <f>IFERROR(VLOOKUP($A159,Round05[],5,FALSE), 0)</f>
        <v>0</v>
      </c>
      <c r="I159" s="4">
        <f>IFERROR(VLOOKUP($A159,Round06[],5,FALSE), 0)</f>
        <v>0</v>
      </c>
      <c r="J159" s="4">
        <f>IFERROR(VLOOKUP($A159,Round07[],5,FALSE), 0)</f>
        <v>0</v>
      </c>
      <c r="K159" s="4">
        <f>IFERROR(VLOOKUP($A159,Round08[],5,FALSE), 0)</f>
        <v>0</v>
      </c>
      <c r="L159" s="4">
        <f>IFERROR(VLOOKUP($A159,Round09[],5,FALSE), 0)</f>
        <v>0</v>
      </c>
      <c r="M159" s="4">
        <f>IFERROR(VLOOKUP($A159,Round10[],5,FALSE), 0)</f>
        <v>0</v>
      </c>
      <c r="N159" s="4">
        <f>IFERROR(VLOOKUP($A159,Round11[],5,FALSE), 0)</f>
        <v>0</v>
      </c>
      <c r="O159" s="4">
        <f>IFERROR(VLOOKUP($A159,Round12[],5,FALSE), 0)</f>
        <v>0</v>
      </c>
      <c r="P159" s="4">
        <f>IFERROR(VLOOKUP($A159,Round13[],5,FALSE), 0)</f>
        <v>0</v>
      </c>
      <c r="Q159" s="4">
        <f>IFERROR(VLOOKUP($A159,Round14[],5,FALSE), 0)</f>
        <v>0</v>
      </c>
      <c r="R159" s="4">
        <f>IFERROR(VLOOKUP($A159,Round15[],5,FALSE), 0)</f>
        <v>0</v>
      </c>
      <c r="S159" s="4">
        <f>IFERROR(VLOOKUP($A159,Round16[],5,FALSE), 0)</f>
        <v>0</v>
      </c>
      <c r="T159" s="4">
        <f>IFERROR(VLOOKUP($A159,Round17[],5,FALSE), 0)</f>
        <v>0</v>
      </c>
      <c r="U159" s="4">
        <f>IFERROR(VLOOKUP($A159,Round18[],5,FALSE), 0)</f>
        <v>0</v>
      </c>
      <c r="V159" s="4">
        <f>IFERROR(VLOOKUP($A159,Round19[],5,FALSE), 0)</f>
        <v>0</v>
      </c>
      <c r="W159" s="4">
        <f>IFERROR(VLOOKUP($A159,Round20[],5,FALSE), 0)</f>
        <v>0</v>
      </c>
      <c r="X159" s="4">
        <f>IFERROR(VLOOKUP($A159,Round21[],5,FALSE), 0)</f>
        <v>0</v>
      </c>
      <c r="Y159" s="4">
        <f>IFERROR(VLOOKUP($A159,Round22[],5,FALSE), 0)</f>
        <v>0</v>
      </c>
      <c r="Z159" s="4">
        <f>IFERROR(VLOOKUP($A159,Round23[],5,FALSE), 0)</f>
        <v>0</v>
      </c>
      <c r="AA159" s="4">
        <f>IFERROR(VLOOKUP($A159,Round24[],5,FALSE), 0)</f>
        <v>0</v>
      </c>
      <c r="AB159" s="4">
        <f>IFERROR(VLOOKUP($A159,Round25[],5,FALSE), 0)</f>
        <v>0</v>
      </c>
      <c r="AC159" s="4">
        <f>IFERROR(VLOOKUP($A159,Round26[],5,FALSE), 0)</f>
        <v>0</v>
      </c>
      <c r="AD159" s="4">
        <f>IFERROR(VLOOKUP($A159,Round27[],5,FALSE), 0)</f>
        <v>0</v>
      </c>
      <c r="AE159" s="4">
        <f>IFERROR(VLOOKUP($A159,Round28[],5,FALSE), 0)</f>
        <v>0</v>
      </c>
      <c r="AF159" s="4">
        <f>IFERROR(VLOOKUP($A159,Round29[],5,FALSE), 0)</f>
        <v>0</v>
      </c>
      <c r="AG159" s="4">
        <f>IFERROR(VLOOKUP($A159,Round30[],5,FALSE), 0)</f>
        <v>0</v>
      </c>
      <c r="AH159" s="4">
        <f>IFERROR(VLOOKUP($A159,Round31[],5,FALSE), 0)</f>
        <v>0</v>
      </c>
      <c r="AI159" s="4">
        <f>IFERROR(VLOOKUP($A159,Round32[],5,FALSE), 0)</f>
        <v>0</v>
      </c>
      <c r="AJ159" s="4">
        <f>IFERROR(VLOOKUP($A159,Round33[],5,FALSE), 0)</f>
        <v>0</v>
      </c>
      <c r="AK159" s="4">
        <f>IFERROR(VLOOKUP($A159,Round34[],5,FALSE), 0)</f>
        <v>0</v>
      </c>
      <c r="AL159" s="4">
        <f>IFERROR(VLOOKUP($A159,Round35[],5,FALSE), 0)</f>
        <v>0</v>
      </c>
      <c r="AM159" s="4">
        <f>IFERROR(VLOOKUP($A159,Round36[],5,FALSE), 0)</f>
        <v>0</v>
      </c>
      <c r="AN159" s="4">
        <f>IFERROR(VLOOKUP($A159,Round37[],5,FALSE), 0)</f>
        <v>0</v>
      </c>
      <c r="AO159" s="4">
        <f>IFERROR(VLOOKUP($A159,Round38[],5,FALSE), 0)</f>
        <v>0</v>
      </c>
      <c r="AP159" s="4">
        <f>IFERROR(VLOOKUP($A159,Round39[],5,FALSE), 0)</f>
        <v>0</v>
      </c>
      <c r="AQ159" s="4">
        <f>IFERROR(VLOOKUP($A159,Round40[],5,FALSE), 0)</f>
        <v>0</v>
      </c>
      <c r="AR159" s="4">
        <f>IFERROR(VLOOKUP($A159,Round41[],5,FALSE), 0)</f>
        <v>0</v>
      </c>
      <c r="AS159" s="4">
        <f>IFERROR(VLOOKUP($A159,Round42[],5,FALSE), 0)</f>
        <v>0</v>
      </c>
      <c r="AT159" s="4">
        <f>IFERROR(VLOOKUP($A159,Round43[],5,FALSE), 0)</f>
        <v>0</v>
      </c>
      <c r="AU159" s="4">
        <f>IFERROR(VLOOKUP($A159,Round44[],5,FALSE), 0)</f>
        <v>0</v>
      </c>
      <c r="AV159" s="4">
        <f>IFERROR(VLOOKUP($A159,Round45[],5,FALSE), 0)</f>
        <v>0</v>
      </c>
      <c r="AW159" s="4">
        <f>IFERROR(VLOOKUP($A159,Round46[],5,FALSE), 0)</f>
        <v>0</v>
      </c>
      <c r="AX159" s="4">
        <f>IFERROR(VLOOKUP($A159,Round47[],5,FALSE), 0)</f>
        <v>0</v>
      </c>
      <c r="AY159" s="4">
        <f>IFERROR(VLOOKUP($A159,Round48[],5,FALSE), 0)</f>
        <v>0</v>
      </c>
      <c r="AZ159" s="4">
        <f>IFERROR(VLOOKUP($A159,Round49[],5,FALSE), 0)</f>
        <v>0</v>
      </c>
      <c r="BA159" s="4">
        <f>IFERROR(VLOOKUP($A159,Round50[],5,FALSE), 0)</f>
        <v>0</v>
      </c>
      <c r="BB159" s="4">
        <f>IFERROR(VLOOKUP($A159,Round51[],5,FALSE), 0)</f>
        <v>0</v>
      </c>
      <c r="BC159" s="4">
        <f>IFERROR(VLOOKUP($A159,Round52[],5,FALSE), 0)</f>
        <v>0</v>
      </c>
      <c r="BD159" s="4">
        <f>IFERROR(VLOOKUP($A159,Round53[],5,FALSE), 0)</f>
        <v>0</v>
      </c>
      <c r="BE159" s="4">
        <f>IFERROR(VLOOKUP($A159,Round54[],5,FALSE), 0)</f>
        <v>0</v>
      </c>
      <c r="BF159" s="4">
        <f>IFERROR(VLOOKUP($A159,Round55[],5,FALSE), 0)</f>
        <v>0</v>
      </c>
      <c r="BG159" s="4">
        <f>IFERROR(VLOOKUP($A159,Round56[],5,FALSE), 0)</f>
        <v>0</v>
      </c>
      <c r="BH159" s="4">
        <f>IFERROR(VLOOKUP($A159,Round57[],5,FALSE), 0)</f>
        <v>0</v>
      </c>
      <c r="BI159" s="4">
        <f>IFERROR(VLOOKUP($A159,Round58[],5,FALSE), 0)</f>
        <v>0</v>
      </c>
      <c r="BJ159" s="4">
        <f>IFERROR(VLOOKUP($A159,Round59[],5,FALSE), 0)</f>
        <v>0</v>
      </c>
      <c r="BK159" s="4">
        <f>IFERROR(VLOOKUP($A159,Round60[],5,FALSE), 0)</f>
        <v>0</v>
      </c>
    </row>
    <row r="160" spans="1:63" ht="22.5">
      <c r="A160" s="1">
        <v>29595</v>
      </c>
      <c r="B160" s="5" t="s">
        <v>163</v>
      </c>
      <c r="C160" s="7">
        <f xml:space="preserve"> SUM(TotalPoints[[#This Row],[دور 1]:[دور 60]])</f>
        <v>0</v>
      </c>
      <c r="D160" s="4">
        <f>IFERROR(VLOOKUP($A160,Round01[],5,FALSE), 0)</f>
        <v>0</v>
      </c>
      <c r="E160" s="4">
        <f>IFERROR(VLOOKUP($A160,Round02[],5,FALSE), 0)</f>
        <v>0</v>
      </c>
      <c r="F160" s="4">
        <f>IFERROR(VLOOKUP($A160,Round03[],5,FALSE), 0)</f>
        <v>0</v>
      </c>
      <c r="G160" s="4">
        <f>IFERROR(VLOOKUP($A160,Round04[],5,FALSE), 0)</f>
        <v>0</v>
      </c>
      <c r="H160" s="4">
        <f>IFERROR(VLOOKUP($A160,Round05[],5,FALSE), 0)</f>
        <v>0</v>
      </c>
      <c r="I160" s="4">
        <f>IFERROR(VLOOKUP($A160,Round06[],5,FALSE), 0)</f>
        <v>0</v>
      </c>
      <c r="J160" s="4">
        <f>IFERROR(VLOOKUP($A160,Round07[],5,FALSE), 0)</f>
        <v>0</v>
      </c>
      <c r="K160" s="4">
        <f>IFERROR(VLOOKUP($A160,Round08[],5,FALSE), 0)</f>
        <v>0</v>
      </c>
      <c r="L160" s="4">
        <f>IFERROR(VLOOKUP($A160,Round09[],5,FALSE), 0)</f>
        <v>0</v>
      </c>
      <c r="M160" s="4">
        <f>IFERROR(VLOOKUP($A160,Round10[],5,FALSE), 0)</f>
        <v>0</v>
      </c>
      <c r="N160" s="4">
        <f>IFERROR(VLOOKUP($A160,Round11[],5,FALSE), 0)</f>
        <v>0</v>
      </c>
      <c r="O160" s="4">
        <f>IFERROR(VLOOKUP($A160,Round12[],5,FALSE), 0)</f>
        <v>0</v>
      </c>
      <c r="P160" s="4">
        <f>IFERROR(VLOOKUP($A160,Round13[],5,FALSE), 0)</f>
        <v>0</v>
      </c>
      <c r="Q160" s="4">
        <f>IFERROR(VLOOKUP($A160,Round14[],5,FALSE), 0)</f>
        <v>0</v>
      </c>
      <c r="R160" s="4">
        <f>IFERROR(VLOOKUP($A160,Round15[],5,FALSE), 0)</f>
        <v>0</v>
      </c>
      <c r="S160" s="4">
        <f>IFERROR(VLOOKUP($A160,Round16[],5,FALSE), 0)</f>
        <v>0</v>
      </c>
      <c r="T160" s="4">
        <f>IFERROR(VLOOKUP($A160,Round17[],5,FALSE), 0)</f>
        <v>0</v>
      </c>
      <c r="U160" s="4">
        <f>IFERROR(VLOOKUP($A160,Round18[],5,FALSE), 0)</f>
        <v>0</v>
      </c>
      <c r="V160" s="4">
        <f>IFERROR(VLOOKUP($A160,Round19[],5,FALSE), 0)</f>
        <v>0</v>
      </c>
      <c r="W160" s="4">
        <f>IFERROR(VLOOKUP($A160,Round20[],5,FALSE), 0)</f>
        <v>0</v>
      </c>
      <c r="X160" s="4">
        <f>IFERROR(VLOOKUP($A160,Round21[],5,FALSE), 0)</f>
        <v>0</v>
      </c>
      <c r="Y160" s="4">
        <f>IFERROR(VLOOKUP($A160,Round22[],5,FALSE), 0)</f>
        <v>0</v>
      </c>
      <c r="Z160" s="4">
        <f>IFERROR(VLOOKUP($A160,Round23[],5,FALSE), 0)</f>
        <v>0</v>
      </c>
      <c r="AA160" s="4">
        <f>IFERROR(VLOOKUP($A160,Round24[],5,FALSE), 0)</f>
        <v>0</v>
      </c>
      <c r="AB160" s="4">
        <f>IFERROR(VLOOKUP($A160,Round25[],5,FALSE), 0)</f>
        <v>0</v>
      </c>
      <c r="AC160" s="4">
        <f>IFERROR(VLOOKUP($A160,Round26[],5,FALSE), 0)</f>
        <v>0</v>
      </c>
      <c r="AD160" s="4">
        <f>IFERROR(VLOOKUP($A160,Round27[],5,FALSE), 0)</f>
        <v>0</v>
      </c>
      <c r="AE160" s="4">
        <f>IFERROR(VLOOKUP($A160,Round28[],5,FALSE), 0)</f>
        <v>0</v>
      </c>
      <c r="AF160" s="4">
        <f>IFERROR(VLOOKUP($A160,Round29[],5,FALSE), 0)</f>
        <v>0</v>
      </c>
      <c r="AG160" s="4">
        <f>IFERROR(VLOOKUP($A160,Round30[],5,FALSE), 0)</f>
        <v>0</v>
      </c>
      <c r="AH160" s="4">
        <f>IFERROR(VLOOKUP($A160,Round31[],5,FALSE), 0)</f>
        <v>0</v>
      </c>
      <c r="AI160" s="4">
        <f>IFERROR(VLOOKUP($A160,Round32[],5,FALSE), 0)</f>
        <v>0</v>
      </c>
      <c r="AJ160" s="4">
        <f>IFERROR(VLOOKUP($A160,Round33[],5,FALSE), 0)</f>
        <v>0</v>
      </c>
      <c r="AK160" s="4">
        <f>IFERROR(VLOOKUP($A160,Round34[],5,FALSE), 0)</f>
        <v>0</v>
      </c>
      <c r="AL160" s="4">
        <f>IFERROR(VLOOKUP($A160,Round35[],5,FALSE), 0)</f>
        <v>0</v>
      </c>
      <c r="AM160" s="4">
        <f>IFERROR(VLOOKUP($A160,Round36[],5,FALSE), 0)</f>
        <v>0</v>
      </c>
      <c r="AN160" s="4">
        <f>IFERROR(VLOOKUP($A160,Round37[],5,FALSE), 0)</f>
        <v>0</v>
      </c>
      <c r="AO160" s="4">
        <f>IFERROR(VLOOKUP($A160,Round38[],5,FALSE), 0)</f>
        <v>0</v>
      </c>
      <c r="AP160" s="4">
        <f>IFERROR(VLOOKUP($A160,Round39[],5,FALSE), 0)</f>
        <v>0</v>
      </c>
      <c r="AQ160" s="4">
        <f>IFERROR(VLOOKUP($A160,Round40[],5,FALSE), 0)</f>
        <v>0</v>
      </c>
      <c r="AR160" s="4">
        <f>IFERROR(VLOOKUP($A160,Round41[],5,FALSE), 0)</f>
        <v>0</v>
      </c>
      <c r="AS160" s="4">
        <f>IFERROR(VLOOKUP($A160,Round42[],5,FALSE), 0)</f>
        <v>0</v>
      </c>
      <c r="AT160" s="4">
        <f>IFERROR(VLOOKUP($A160,Round43[],5,FALSE), 0)</f>
        <v>0</v>
      </c>
      <c r="AU160" s="4">
        <f>IFERROR(VLOOKUP($A160,Round44[],5,FALSE), 0)</f>
        <v>0</v>
      </c>
      <c r="AV160" s="4">
        <f>IFERROR(VLOOKUP($A160,Round45[],5,FALSE), 0)</f>
        <v>0</v>
      </c>
      <c r="AW160" s="4">
        <f>IFERROR(VLOOKUP($A160,Round46[],5,FALSE), 0)</f>
        <v>0</v>
      </c>
      <c r="AX160" s="4">
        <f>IFERROR(VLOOKUP($A160,Round47[],5,FALSE), 0)</f>
        <v>0</v>
      </c>
      <c r="AY160" s="4">
        <f>IFERROR(VLOOKUP($A160,Round48[],5,FALSE), 0)</f>
        <v>0</v>
      </c>
      <c r="AZ160" s="4">
        <f>IFERROR(VLOOKUP($A160,Round49[],5,FALSE), 0)</f>
        <v>0</v>
      </c>
      <c r="BA160" s="4">
        <f>IFERROR(VLOOKUP($A160,Round50[],5,FALSE), 0)</f>
        <v>0</v>
      </c>
      <c r="BB160" s="4">
        <f>IFERROR(VLOOKUP($A160,Round51[],5,FALSE), 0)</f>
        <v>0</v>
      </c>
      <c r="BC160" s="4">
        <f>IFERROR(VLOOKUP($A160,Round52[],5,FALSE), 0)</f>
        <v>0</v>
      </c>
      <c r="BD160" s="4">
        <f>IFERROR(VLOOKUP($A160,Round53[],5,FALSE), 0)</f>
        <v>0</v>
      </c>
      <c r="BE160" s="4">
        <f>IFERROR(VLOOKUP($A160,Round54[],5,FALSE), 0)</f>
        <v>0</v>
      </c>
      <c r="BF160" s="4">
        <f>IFERROR(VLOOKUP($A160,Round55[],5,FALSE), 0)</f>
        <v>0</v>
      </c>
      <c r="BG160" s="4">
        <f>IFERROR(VLOOKUP($A160,Round56[],5,FALSE), 0)</f>
        <v>0</v>
      </c>
      <c r="BH160" s="4">
        <f>IFERROR(VLOOKUP($A160,Round57[],5,FALSE), 0)</f>
        <v>0</v>
      </c>
      <c r="BI160" s="4">
        <f>IFERROR(VLOOKUP($A160,Round58[],5,FALSE), 0)</f>
        <v>0</v>
      </c>
      <c r="BJ160" s="4">
        <f>IFERROR(VLOOKUP($A160,Round59[],5,FALSE), 0)</f>
        <v>0</v>
      </c>
      <c r="BK160" s="4">
        <f>IFERROR(VLOOKUP($A160,Round60[],5,FALSE), 0)</f>
        <v>0</v>
      </c>
    </row>
    <row r="161" spans="1:63" ht="22.5">
      <c r="A161" s="1">
        <v>29592</v>
      </c>
      <c r="B161" s="5" t="s">
        <v>159</v>
      </c>
      <c r="C161" s="7">
        <f xml:space="preserve"> SUM(TotalPoints[[#This Row],[دور 1]:[دور 60]])</f>
        <v>0</v>
      </c>
      <c r="D161" s="4">
        <f>IFERROR(VLOOKUP($A161,Round01[],5,FALSE), 0)</f>
        <v>0</v>
      </c>
      <c r="E161" s="4">
        <f>IFERROR(VLOOKUP($A161,Round02[],5,FALSE), 0)</f>
        <v>0</v>
      </c>
      <c r="F161" s="4">
        <f>IFERROR(VLOOKUP($A161,Round03[],5,FALSE), 0)</f>
        <v>0</v>
      </c>
      <c r="G161" s="4">
        <f>IFERROR(VLOOKUP($A161,Round04[],5,FALSE), 0)</f>
        <v>0</v>
      </c>
      <c r="H161" s="4">
        <f>IFERROR(VLOOKUP($A161,Round05[],5,FALSE), 0)</f>
        <v>0</v>
      </c>
      <c r="I161" s="4">
        <f>IFERROR(VLOOKUP($A161,Round06[],5,FALSE), 0)</f>
        <v>0</v>
      </c>
      <c r="J161" s="4">
        <f>IFERROR(VLOOKUP($A161,Round07[],5,FALSE), 0)</f>
        <v>0</v>
      </c>
      <c r="K161" s="4">
        <f>IFERROR(VLOOKUP($A161,Round08[],5,FALSE), 0)</f>
        <v>0</v>
      </c>
      <c r="L161" s="4">
        <f>IFERROR(VLOOKUP($A161,Round09[],5,FALSE), 0)</f>
        <v>0</v>
      </c>
      <c r="M161" s="4">
        <f>IFERROR(VLOOKUP($A161,Round10[],5,FALSE), 0)</f>
        <v>0</v>
      </c>
      <c r="N161" s="4">
        <f>IFERROR(VLOOKUP($A161,Round11[],5,FALSE), 0)</f>
        <v>0</v>
      </c>
      <c r="O161" s="4">
        <f>IFERROR(VLOOKUP($A161,Round12[],5,FALSE), 0)</f>
        <v>0</v>
      </c>
      <c r="P161" s="4">
        <f>IFERROR(VLOOKUP($A161,Round13[],5,FALSE), 0)</f>
        <v>0</v>
      </c>
      <c r="Q161" s="4">
        <f>IFERROR(VLOOKUP($A161,Round14[],5,FALSE), 0)</f>
        <v>0</v>
      </c>
      <c r="R161" s="4">
        <f>IFERROR(VLOOKUP($A161,Round15[],5,FALSE), 0)</f>
        <v>0</v>
      </c>
      <c r="S161" s="4">
        <f>IFERROR(VLOOKUP($A161,Round16[],5,FALSE), 0)</f>
        <v>0</v>
      </c>
      <c r="T161" s="4">
        <f>IFERROR(VLOOKUP($A161,Round17[],5,FALSE), 0)</f>
        <v>0</v>
      </c>
      <c r="U161" s="4">
        <f>IFERROR(VLOOKUP($A161,Round18[],5,FALSE), 0)</f>
        <v>0</v>
      </c>
      <c r="V161" s="4">
        <f>IFERROR(VLOOKUP($A161,Round19[],5,FALSE), 0)</f>
        <v>0</v>
      </c>
      <c r="W161" s="4">
        <f>IFERROR(VLOOKUP($A161,Round20[],5,FALSE), 0)</f>
        <v>0</v>
      </c>
      <c r="X161" s="4">
        <f>IFERROR(VLOOKUP($A161,Round21[],5,FALSE), 0)</f>
        <v>0</v>
      </c>
      <c r="Y161" s="4">
        <f>IFERROR(VLOOKUP($A161,Round22[],5,FALSE), 0)</f>
        <v>0</v>
      </c>
      <c r="Z161" s="4">
        <f>IFERROR(VLOOKUP($A161,Round23[],5,FALSE), 0)</f>
        <v>0</v>
      </c>
      <c r="AA161" s="4">
        <f>IFERROR(VLOOKUP($A161,Round24[],5,FALSE), 0)</f>
        <v>0</v>
      </c>
      <c r="AB161" s="4">
        <f>IFERROR(VLOOKUP($A161,Round25[],5,FALSE), 0)</f>
        <v>0</v>
      </c>
      <c r="AC161" s="4">
        <f>IFERROR(VLOOKUP($A161,Round26[],5,FALSE), 0)</f>
        <v>0</v>
      </c>
      <c r="AD161" s="4">
        <f>IFERROR(VLOOKUP($A161,Round27[],5,FALSE), 0)</f>
        <v>0</v>
      </c>
      <c r="AE161" s="4">
        <f>IFERROR(VLOOKUP($A161,Round28[],5,FALSE), 0)</f>
        <v>0</v>
      </c>
      <c r="AF161" s="4">
        <f>IFERROR(VLOOKUP($A161,Round29[],5,FALSE), 0)</f>
        <v>0</v>
      </c>
      <c r="AG161" s="4">
        <f>IFERROR(VLOOKUP($A161,Round30[],5,FALSE), 0)</f>
        <v>0</v>
      </c>
      <c r="AH161" s="4">
        <f>IFERROR(VLOOKUP($A161,Round31[],5,FALSE), 0)</f>
        <v>0</v>
      </c>
      <c r="AI161" s="4">
        <f>IFERROR(VLOOKUP($A161,Round32[],5,FALSE), 0)</f>
        <v>0</v>
      </c>
      <c r="AJ161" s="4">
        <f>IFERROR(VLOOKUP($A161,Round33[],5,FALSE), 0)</f>
        <v>0</v>
      </c>
      <c r="AK161" s="4">
        <f>IFERROR(VLOOKUP($A161,Round34[],5,FALSE), 0)</f>
        <v>0</v>
      </c>
      <c r="AL161" s="4">
        <f>IFERROR(VLOOKUP($A161,Round35[],5,FALSE), 0)</f>
        <v>0</v>
      </c>
      <c r="AM161" s="4">
        <f>IFERROR(VLOOKUP($A161,Round36[],5,FALSE), 0)</f>
        <v>0</v>
      </c>
      <c r="AN161" s="4">
        <f>IFERROR(VLOOKUP($A161,Round37[],5,FALSE), 0)</f>
        <v>0</v>
      </c>
      <c r="AO161" s="4">
        <f>IFERROR(VLOOKUP($A161,Round38[],5,FALSE), 0)</f>
        <v>0</v>
      </c>
      <c r="AP161" s="4">
        <f>IFERROR(VLOOKUP($A161,Round39[],5,FALSE), 0)</f>
        <v>0</v>
      </c>
      <c r="AQ161" s="4">
        <f>IFERROR(VLOOKUP($A161,Round40[],5,FALSE), 0)</f>
        <v>0</v>
      </c>
      <c r="AR161" s="4">
        <f>IFERROR(VLOOKUP($A161,Round41[],5,FALSE), 0)</f>
        <v>0</v>
      </c>
      <c r="AS161" s="4">
        <f>IFERROR(VLOOKUP($A161,Round42[],5,FALSE), 0)</f>
        <v>0</v>
      </c>
      <c r="AT161" s="4">
        <f>IFERROR(VLOOKUP($A161,Round43[],5,FALSE), 0)</f>
        <v>0</v>
      </c>
      <c r="AU161" s="4">
        <f>IFERROR(VLOOKUP($A161,Round44[],5,FALSE), 0)</f>
        <v>0</v>
      </c>
      <c r="AV161" s="4">
        <f>IFERROR(VLOOKUP($A161,Round45[],5,FALSE), 0)</f>
        <v>0</v>
      </c>
      <c r="AW161" s="4">
        <f>IFERROR(VLOOKUP($A161,Round46[],5,FALSE), 0)</f>
        <v>0</v>
      </c>
      <c r="AX161" s="4">
        <f>IFERROR(VLOOKUP($A161,Round47[],5,FALSE), 0)</f>
        <v>0</v>
      </c>
      <c r="AY161" s="4">
        <f>IFERROR(VLOOKUP($A161,Round48[],5,FALSE), 0)</f>
        <v>0</v>
      </c>
      <c r="AZ161" s="4">
        <f>IFERROR(VLOOKUP($A161,Round49[],5,FALSE), 0)</f>
        <v>0</v>
      </c>
      <c r="BA161" s="4">
        <f>IFERROR(VLOOKUP($A161,Round50[],5,FALSE), 0)</f>
        <v>0</v>
      </c>
      <c r="BB161" s="4">
        <f>IFERROR(VLOOKUP($A161,Round51[],5,FALSE), 0)</f>
        <v>0</v>
      </c>
      <c r="BC161" s="4">
        <f>IFERROR(VLOOKUP($A161,Round52[],5,FALSE), 0)</f>
        <v>0</v>
      </c>
      <c r="BD161" s="4">
        <f>IFERROR(VLOOKUP($A161,Round53[],5,FALSE), 0)</f>
        <v>0</v>
      </c>
      <c r="BE161" s="4">
        <f>IFERROR(VLOOKUP($A161,Round54[],5,FALSE), 0)</f>
        <v>0</v>
      </c>
      <c r="BF161" s="4">
        <f>IFERROR(VLOOKUP($A161,Round55[],5,FALSE), 0)</f>
        <v>0</v>
      </c>
      <c r="BG161" s="4">
        <f>IFERROR(VLOOKUP($A161,Round56[],5,FALSE), 0)</f>
        <v>0</v>
      </c>
      <c r="BH161" s="4">
        <f>IFERROR(VLOOKUP($A161,Round57[],5,FALSE), 0)</f>
        <v>0</v>
      </c>
      <c r="BI161" s="4">
        <f>IFERROR(VLOOKUP($A161,Round58[],5,FALSE), 0)</f>
        <v>0</v>
      </c>
      <c r="BJ161" s="4">
        <f>IFERROR(VLOOKUP($A161,Round59[],5,FALSE), 0)</f>
        <v>0</v>
      </c>
      <c r="BK161" s="4">
        <f>IFERROR(VLOOKUP($A161,Round60[],5,FALSE), 0)</f>
        <v>0</v>
      </c>
    </row>
    <row r="162" spans="1:63" ht="22.5">
      <c r="A162" s="1">
        <v>29551</v>
      </c>
      <c r="B162" s="5" t="s">
        <v>170</v>
      </c>
      <c r="C162" s="7">
        <f xml:space="preserve"> SUM(TotalPoints[[#This Row],[دور 1]:[دور 60]])</f>
        <v>0</v>
      </c>
      <c r="D162" s="4">
        <f>IFERROR(VLOOKUP($A162,Round01[],5,FALSE), 0)</f>
        <v>0</v>
      </c>
      <c r="E162" s="4">
        <f>IFERROR(VLOOKUP($A162,Round02[],5,FALSE), 0)</f>
        <v>0</v>
      </c>
      <c r="F162" s="4">
        <f>IFERROR(VLOOKUP($A162,Round03[],5,FALSE), 0)</f>
        <v>0</v>
      </c>
      <c r="G162" s="4">
        <f>IFERROR(VLOOKUP($A162,Round04[],5,FALSE), 0)</f>
        <v>0</v>
      </c>
      <c r="H162" s="4">
        <f>IFERROR(VLOOKUP($A162,Round05[],5,FALSE), 0)</f>
        <v>0</v>
      </c>
      <c r="I162" s="4">
        <f>IFERROR(VLOOKUP($A162,Round06[],5,FALSE), 0)</f>
        <v>0</v>
      </c>
      <c r="J162" s="4">
        <f>IFERROR(VLOOKUP($A162,Round07[],5,FALSE), 0)</f>
        <v>0</v>
      </c>
      <c r="K162" s="4">
        <f>IFERROR(VLOOKUP($A162,Round08[],5,FALSE), 0)</f>
        <v>0</v>
      </c>
      <c r="L162" s="4">
        <f>IFERROR(VLOOKUP($A162,Round09[],5,FALSE), 0)</f>
        <v>0</v>
      </c>
      <c r="M162" s="4">
        <f>IFERROR(VLOOKUP($A162,Round10[],5,FALSE), 0)</f>
        <v>0</v>
      </c>
      <c r="N162" s="4">
        <f>IFERROR(VLOOKUP($A162,Round11[],5,FALSE), 0)</f>
        <v>0</v>
      </c>
      <c r="O162" s="4">
        <f>IFERROR(VLOOKUP($A162,Round12[],5,FALSE), 0)</f>
        <v>0</v>
      </c>
      <c r="P162" s="4">
        <f>IFERROR(VLOOKUP($A162,Round13[],5,FALSE), 0)</f>
        <v>0</v>
      </c>
      <c r="Q162" s="4">
        <f>IFERROR(VLOOKUP($A162,Round14[],5,FALSE), 0)</f>
        <v>0</v>
      </c>
      <c r="R162" s="4">
        <f>IFERROR(VLOOKUP($A162,Round15[],5,FALSE), 0)</f>
        <v>0</v>
      </c>
      <c r="S162" s="4">
        <f>IFERROR(VLOOKUP($A162,Round16[],5,FALSE), 0)</f>
        <v>0</v>
      </c>
      <c r="T162" s="4">
        <f>IFERROR(VLOOKUP($A162,Round17[],5,FALSE), 0)</f>
        <v>0</v>
      </c>
      <c r="U162" s="4">
        <f>IFERROR(VLOOKUP($A162,Round18[],5,FALSE), 0)</f>
        <v>0</v>
      </c>
      <c r="V162" s="4">
        <f>IFERROR(VLOOKUP($A162,Round19[],5,FALSE), 0)</f>
        <v>0</v>
      </c>
      <c r="W162" s="4">
        <f>IFERROR(VLOOKUP($A162,Round20[],5,FALSE), 0)</f>
        <v>0</v>
      </c>
      <c r="X162" s="4">
        <f>IFERROR(VLOOKUP($A162,Round21[],5,FALSE), 0)</f>
        <v>0</v>
      </c>
      <c r="Y162" s="4">
        <f>IFERROR(VLOOKUP($A162,Round22[],5,FALSE), 0)</f>
        <v>0</v>
      </c>
      <c r="Z162" s="4">
        <f>IFERROR(VLOOKUP($A162,Round23[],5,FALSE), 0)</f>
        <v>0</v>
      </c>
      <c r="AA162" s="4">
        <f>IFERROR(VLOOKUP($A162,Round24[],5,FALSE), 0)</f>
        <v>0</v>
      </c>
      <c r="AB162" s="4">
        <f>IFERROR(VLOOKUP($A162,Round25[],5,FALSE), 0)</f>
        <v>0</v>
      </c>
      <c r="AC162" s="4">
        <f>IFERROR(VLOOKUP($A162,Round26[],5,FALSE), 0)</f>
        <v>0</v>
      </c>
      <c r="AD162" s="4">
        <f>IFERROR(VLOOKUP($A162,Round27[],5,FALSE), 0)</f>
        <v>0</v>
      </c>
      <c r="AE162" s="4">
        <f>IFERROR(VLOOKUP($A162,Round28[],5,FALSE), 0)</f>
        <v>0</v>
      </c>
      <c r="AF162" s="4">
        <f>IFERROR(VLOOKUP($A162,Round29[],5,FALSE), 0)</f>
        <v>0</v>
      </c>
      <c r="AG162" s="4">
        <f>IFERROR(VLOOKUP($A162,Round30[],5,FALSE), 0)</f>
        <v>0</v>
      </c>
      <c r="AH162" s="4">
        <f>IFERROR(VLOOKUP($A162,Round31[],5,FALSE), 0)</f>
        <v>0</v>
      </c>
      <c r="AI162" s="4">
        <f>IFERROR(VLOOKUP($A162,Round32[],5,FALSE), 0)</f>
        <v>0</v>
      </c>
      <c r="AJ162" s="4">
        <f>IFERROR(VLOOKUP($A162,Round33[],5,FALSE), 0)</f>
        <v>0</v>
      </c>
      <c r="AK162" s="4">
        <f>IFERROR(VLOOKUP($A162,Round34[],5,FALSE), 0)</f>
        <v>0</v>
      </c>
      <c r="AL162" s="4">
        <f>IFERROR(VLOOKUP($A162,Round35[],5,FALSE), 0)</f>
        <v>0</v>
      </c>
      <c r="AM162" s="4">
        <f>IFERROR(VLOOKUP($A162,Round36[],5,FALSE), 0)</f>
        <v>0</v>
      </c>
      <c r="AN162" s="4">
        <f>IFERROR(VLOOKUP($A162,Round37[],5,FALSE), 0)</f>
        <v>0</v>
      </c>
      <c r="AO162" s="4">
        <f>IFERROR(VLOOKUP($A162,Round38[],5,FALSE), 0)</f>
        <v>0</v>
      </c>
      <c r="AP162" s="4">
        <f>IFERROR(VLOOKUP($A162,Round39[],5,FALSE), 0)</f>
        <v>0</v>
      </c>
      <c r="AQ162" s="4">
        <f>IFERROR(VLOOKUP($A162,Round40[],5,FALSE), 0)</f>
        <v>0</v>
      </c>
      <c r="AR162" s="4">
        <f>IFERROR(VLOOKUP($A162,Round41[],5,FALSE), 0)</f>
        <v>0</v>
      </c>
      <c r="AS162" s="4">
        <f>IFERROR(VLOOKUP($A162,Round42[],5,FALSE), 0)</f>
        <v>0</v>
      </c>
      <c r="AT162" s="4">
        <f>IFERROR(VLOOKUP($A162,Round43[],5,FALSE), 0)</f>
        <v>0</v>
      </c>
      <c r="AU162" s="4">
        <f>IFERROR(VLOOKUP($A162,Round44[],5,FALSE), 0)</f>
        <v>0</v>
      </c>
      <c r="AV162" s="4">
        <f>IFERROR(VLOOKUP($A162,Round45[],5,FALSE), 0)</f>
        <v>0</v>
      </c>
      <c r="AW162" s="4">
        <f>IFERROR(VLOOKUP($A162,Round46[],5,FALSE), 0)</f>
        <v>0</v>
      </c>
      <c r="AX162" s="4">
        <f>IFERROR(VLOOKUP($A162,Round47[],5,FALSE), 0)</f>
        <v>0</v>
      </c>
      <c r="AY162" s="4">
        <f>IFERROR(VLOOKUP($A162,Round48[],5,FALSE), 0)</f>
        <v>0</v>
      </c>
      <c r="AZ162" s="4">
        <f>IFERROR(VLOOKUP($A162,Round49[],5,FALSE), 0)</f>
        <v>0</v>
      </c>
      <c r="BA162" s="4">
        <f>IFERROR(VLOOKUP($A162,Round50[],5,FALSE), 0)</f>
        <v>0</v>
      </c>
      <c r="BB162" s="4">
        <f>IFERROR(VLOOKUP($A162,Round51[],5,FALSE), 0)</f>
        <v>0</v>
      </c>
      <c r="BC162" s="4">
        <f>IFERROR(VLOOKUP($A162,Round52[],5,FALSE), 0)</f>
        <v>0</v>
      </c>
      <c r="BD162" s="4">
        <f>IFERROR(VLOOKUP($A162,Round53[],5,FALSE), 0)</f>
        <v>0</v>
      </c>
      <c r="BE162" s="4">
        <f>IFERROR(VLOOKUP($A162,Round54[],5,FALSE), 0)</f>
        <v>0</v>
      </c>
      <c r="BF162" s="4">
        <f>IFERROR(VLOOKUP($A162,Round55[],5,FALSE), 0)</f>
        <v>0</v>
      </c>
      <c r="BG162" s="4">
        <f>IFERROR(VLOOKUP($A162,Round56[],5,FALSE), 0)</f>
        <v>0</v>
      </c>
      <c r="BH162" s="4">
        <f>IFERROR(VLOOKUP($A162,Round57[],5,FALSE), 0)</f>
        <v>0</v>
      </c>
      <c r="BI162" s="4">
        <f>IFERROR(VLOOKUP($A162,Round58[],5,FALSE), 0)</f>
        <v>0</v>
      </c>
      <c r="BJ162" s="4">
        <f>IFERROR(VLOOKUP($A162,Round59[],5,FALSE), 0)</f>
        <v>0</v>
      </c>
      <c r="BK162" s="4">
        <f>IFERROR(VLOOKUP($A162,Round60[],5,FALSE), 0)</f>
        <v>0</v>
      </c>
    </row>
    <row r="163" spans="1:63">
      <c r="A163" s="10">
        <v>29525</v>
      </c>
      <c r="B163" s="12" t="s">
        <v>229</v>
      </c>
      <c r="C163" s="11">
        <f xml:space="preserve"> SUM(TotalPoints[[#This Row],[دور 1]:[دور 60]])</f>
        <v>0</v>
      </c>
      <c r="D163" s="13">
        <f>IFERROR(VLOOKUP($A163,Round01[],5,FALSE), 0)</f>
        <v>0</v>
      </c>
      <c r="E163" s="13">
        <f>IFERROR(VLOOKUP($A163,Round02[],5,FALSE), 0)</f>
        <v>0</v>
      </c>
      <c r="F163" s="13">
        <f>IFERROR(VLOOKUP($A163,Round03[],5,FALSE), 0)</f>
        <v>0</v>
      </c>
      <c r="G163" s="13">
        <f>IFERROR(VLOOKUP($A163,Round04[],5,FALSE), 0)</f>
        <v>0</v>
      </c>
      <c r="H163" s="13">
        <f>IFERROR(VLOOKUP($A163,Round05[],5,FALSE), 0)</f>
        <v>0</v>
      </c>
      <c r="I163" s="13">
        <f>IFERROR(VLOOKUP($A163,Round06[],5,FALSE), 0)</f>
        <v>0</v>
      </c>
      <c r="J163" s="13">
        <f>IFERROR(VLOOKUP($A163,Round07[],5,FALSE), 0)</f>
        <v>0</v>
      </c>
      <c r="K163" s="13">
        <f>IFERROR(VLOOKUP($A163,Round08[],5,FALSE), 0)</f>
        <v>0</v>
      </c>
      <c r="L163" s="13">
        <f>IFERROR(VLOOKUP($A163,Round09[],5,FALSE), 0)</f>
        <v>0</v>
      </c>
      <c r="M163" s="13">
        <f>IFERROR(VLOOKUP($A163,Round10[],5,FALSE), 0)</f>
        <v>0</v>
      </c>
      <c r="N163" s="13">
        <f>IFERROR(VLOOKUP($A163,Round11[],5,FALSE), 0)</f>
        <v>0</v>
      </c>
      <c r="O163" s="13">
        <f>IFERROR(VLOOKUP($A163,Round12[],5,FALSE), 0)</f>
        <v>0</v>
      </c>
      <c r="P163" s="13">
        <f>IFERROR(VLOOKUP($A163,Round13[],5,FALSE), 0)</f>
        <v>0</v>
      </c>
      <c r="Q163" s="13">
        <f>IFERROR(VLOOKUP($A163,Round14[],5,FALSE), 0)</f>
        <v>0</v>
      </c>
      <c r="R163" s="13">
        <f>IFERROR(VLOOKUP($A163,Round15[],5,FALSE), 0)</f>
        <v>0</v>
      </c>
      <c r="S163" s="13">
        <f>IFERROR(VLOOKUP($A163,Round16[],5,FALSE), 0)</f>
        <v>0</v>
      </c>
      <c r="T163" s="13">
        <f>IFERROR(VLOOKUP($A163,Round17[],5,FALSE), 0)</f>
        <v>0</v>
      </c>
      <c r="U163" s="13">
        <f>IFERROR(VLOOKUP($A163,Round18[],5,FALSE), 0)</f>
        <v>0</v>
      </c>
      <c r="V163" s="13">
        <f>IFERROR(VLOOKUP($A163,Round19[],5,FALSE), 0)</f>
        <v>0</v>
      </c>
      <c r="W163" s="13">
        <f>IFERROR(VLOOKUP($A163,Round20[],5,FALSE), 0)</f>
        <v>0</v>
      </c>
      <c r="X163" s="13">
        <f>IFERROR(VLOOKUP($A163,Round21[],5,FALSE), 0)</f>
        <v>0</v>
      </c>
      <c r="Y163" s="13">
        <f>IFERROR(VLOOKUP($A163,Round22[],5,FALSE), 0)</f>
        <v>0</v>
      </c>
      <c r="Z163" s="13">
        <f>IFERROR(VLOOKUP($A163,Round23[],5,FALSE), 0)</f>
        <v>0</v>
      </c>
      <c r="AA163" s="13">
        <f>IFERROR(VLOOKUP($A163,Round24[],5,FALSE), 0)</f>
        <v>0</v>
      </c>
      <c r="AB163" s="13">
        <f>IFERROR(VLOOKUP($A163,Round25[],5,FALSE), 0)</f>
        <v>0</v>
      </c>
      <c r="AC163" s="13">
        <f>IFERROR(VLOOKUP($A163,Round26[],5,FALSE), 0)</f>
        <v>0</v>
      </c>
      <c r="AD163" s="13">
        <f>IFERROR(VLOOKUP($A163,Round27[],5,FALSE), 0)</f>
        <v>0</v>
      </c>
      <c r="AE163" s="13">
        <f>IFERROR(VLOOKUP($A163,Round28[],5,FALSE), 0)</f>
        <v>0</v>
      </c>
      <c r="AF163" s="13">
        <f>IFERROR(VLOOKUP($A163,Round29[],5,FALSE), 0)</f>
        <v>0</v>
      </c>
      <c r="AG163" s="13">
        <f>IFERROR(VLOOKUP($A163,Round30[],5,FALSE), 0)</f>
        <v>0</v>
      </c>
      <c r="AH163" s="13">
        <f>IFERROR(VLOOKUP($A163,Round31[],5,FALSE), 0)</f>
        <v>0</v>
      </c>
      <c r="AI163" s="13">
        <f>IFERROR(VLOOKUP($A163,Round32[],5,FALSE), 0)</f>
        <v>0</v>
      </c>
      <c r="AJ163" s="13">
        <f>IFERROR(VLOOKUP($A163,Round33[],5,FALSE), 0)</f>
        <v>0</v>
      </c>
      <c r="AK163" s="13">
        <f>IFERROR(VLOOKUP($A163,Round34[],5,FALSE), 0)</f>
        <v>0</v>
      </c>
      <c r="AL163" s="13">
        <f>IFERROR(VLOOKUP($A163,Round35[],5,FALSE), 0)</f>
        <v>0</v>
      </c>
      <c r="AM163" s="13">
        <f>IFERROR(VLOOKUP($A163,Round36[],5,FALSE), 0)</f>
        <v>0</v>
      </c>
      <c r="AN163" s="13">
        <f>IFERROR(VLOOKUP($A163,Round37[],5,FALSE), 0)</f>
        <v>0</v>
      </c>
      <c r="AO163" s="13">
        <f>IFERROR(VLOOKUP($A163,Round38[],5,FALSE), 0)</f>
        <v>0</v>
      </c>
      <c r="AP163" s="13">
        <f>IFERROR(VLOOKUP($A163,Round39[],5,FALSE), 0)</f>
        <v>0</v>
      </c>
      <c r="AQ163" s="13">
        <f>IFERROR(VLOOKUP($A163,Round40[],5,FALSE), 0)</f>
        <v>0</v>
      </c>
      <c r="AR163" s="13">
        <f>IFERROR(VLOOKUP($A163,Round41[],5,FALSE), 0)</f>
        <v>0</v>
      </c>
      <c r="AS163" s="13">
        <f>IFERROR(VLOOKUP($A163,Round42[],5,FALSE), 0)</f>
        <v>0</v>
      </c>
      <c r="AT163" s="13">
        <f>IFERROR(VLOOKUP($A163,Round43[],5,FALSE), 0)</f>
        <v>0</v>
      </c>
      <c r="AU163" s="13">
        <f>IFERROR(VLOOKUP($A163,Round44[],5,FALSE), 0)</f>
        <v>0</v>
      </c>
      <c r="AV163" s="13">
        <f>IFERROR(VLOOKUP($A163,Round45[],5,FALSE), 0)</f>
        <v>0</v>
      </c>
      <c r="AW163" s="13">
        <f>IFERROR(VLOOKUP($A163,Round46[],5,FALSE), 0)</f>
        <v>0</v>
      </c>
      <c r="AX163" s="13">
        <f>IFERROR(VLOOKUP($A163,Round47[],5,FALSE), 0)</f>
        <v>0</v>
      </c>
      <c r="AY163" s="13">
        <f>IFERROR(VLOOKUP($A163,Round48[],5,FALSE), 0)</f>
        <v>0</v>
      </c>
      <c r="AZ163" s="13">
        <f>IFERROR(VLOOKUP($A163,Round49[],5,FALSE), 0)</f>
        <v>0</v>
      </c>
      <c r="BA163" s="13">
        <f>IFERROR(VLOOKUP($A163,Round50[],5,FALSE), 0)</f>
        <v>0</v>
      </c>
      <c r="BB163" s="13">
        <f>IFERROR(VLOOKUP($A163,Round51[],5,FALSE), 0)</f>
        <v>0</v>
      </c>
      <c r="BC163" s="13">
        <f>IFERROR(VLOOKUP($A163,Round52[],5,FALSE), 0)</f>
        <v>0</v>
      </c>
      <c r="BD163" s="13">
        <f>IFERROR(VLOOKUP($A163,Round53[],5,FALSE), 0)</f>
        <v>0</v>
      </c>
      <c r="BE163" s="13">
        <f>IFERROR(VLOOKUP($A163,Round54[],5,FALSE), 0)</f>
        <v>0</v>
      </c>
      <c r="BF163" s="13">
        <f>IFERROR(VLOOKUP($A163,Round55[],5,FALSE), 0)</f>
        <v>0</v>
      </c>
      <c r="BG163" s="13">
        <f>IFERROR(VLOOKUP($A163,Round56[],5,FALSE), 0)</f>
        <v>0</v>
      </c>
      <c r="BH163" s="13">
        <f>IFERROR(VLOOKUP($A163,Round57[],5,FALSE), 0)</f>
        <v>0</v>
      </c>
      <c r="BI163" s="13">
        <f>IFERROR(VLOOKUP($A163,Round58[],5,FALSE), 0)</f>
        <v>0</v>
      </c>
      <c r="BJ163" s="13">
        <f>IFERROR(VLOOKUP($A163,Round59[],5,FALSE), 0)</f>
        <v>0</v>
      </c>
      <c r="BK163" s="13">
        <f>IFERROR(VLOOKUP($A163,Round60[],5,FALSE), 0)</f>
        <v>0</v>
      </c>
    </row>
    <row r="164" spans="1:63">
      <c r="A164" s="10">
        <v>29410</v>
      </c>
      <c r="B164" s="12" t="s">
        <v>228</v>
      </c>
      <c r="C164" s="11">
        <f xml:space="preserve"> SUM(TotalPoints[[#This Row],[دور 1]:[دور 60]])</f>
        <v>0</v>
      </c>
      <c r="D164" s="13">
        <f>IFERROR(VLOOKUP($A164,Round01[],5,FALSE), 0)</f>
        <v>0</v>
      </c>
      <c r="E164" s="13">
        <f>IFERROR(VLOOKUP($A164,Round02[],5,FALSE), 0)</f>
        <v>0</v>
      </c>
      <c r="F164" s="13">
        <f>IFERROR(VLOOKUP($A164,Round03[],5,FALSE), 0)</f>
        <v>0</v>
      </c>
      <c r="G164" s="13">
        <f>IFERROR(VLOOKUP($A164,Round04[],5,FALSE), 0)</f>
        <v>0</v>
      </c>
      <c r="H164" s="13">
        <f>IFERROR(VLOOKUP($A164,Round05[],5,FALSE), 0)</f>
        <v>0</v>
      </c>
      <c r="I164" s="13">
        <f>IFERROR(VLOOKUP($A164,Round06[],5,FALSE), 0)</f>
        <v>0</v>
      </c>
      <c r="J164" s="13">
        <f>IFERROR(VLOOKUP($A164,Round07[],5,FALSE), 0)</f>
        <v>0</v>
      </c>
      <c r="K164" s="13">
        <f>IFERROR(VLOOKUP($A164,Round08[],5,FALSE), 0)</f>
        <v>0</v>
      </c>
      <c r="L164" s="13">
        <f>IFERROR(VLOOKUP($A164,Round09[],5,FALSE), 0)</f>
        <v>0</v>
      </c>
      <c r="M164" s="13">
        <f>IFERROR(VLOOKUP($A164,Round10[],5,FALSE), 0)</f>
        <v>0</v>
      </c>
      <c r="N164" s="13">
        <f>IFERROR(VLOOKUP($A164,Round11[],5,FALSE), 0)</f>
        <v>0</v>
      </c>
      <c r="O164" s="13">
        <f>IFERROR(VLOOKUP($A164,Round12[],5,FALSE), 0)</f>
        <v>0</v>
      </c>
      <c r="P164" s="13">
        <f>IFERROR(VLOOKUP($A164,Round13[],5,FALSE), 0)</f>
        <v>0</v>
      </c>
      <c r="Q164" s="13">
        <f>IFERROR(VLOOKUP($A164,Round14[],5,FALSE), 0)</f>
        <v>0</v>
      </c>
      <c r="R164" s="13">
        <f>IFERROR(VLOOKUP($A164,Round15[],5,FALSE), 0)</f>
        <v>0</v>
      </c>
      <c r="S164" s="13">
        <f>IFERROR(VLOOKUP($A164,Round16[],5,FALSE), 0)</f>
        <v>0</v>
      </c>
      <c r="T164" s="13">
        <f>IFERROR(VLOOKUP($A164,Round17[],5,FALSE), 0)</f>
        <v>0</v>
      </c>
      <c r="U164" s="13">
        <f>IFERROR(VLOOKUP($A164,Round18[],5,FALSE), 0)</f>
        <v>0</v>
      </c>
      <c r="V164" s="13">
        <f>IFERROR(VLOOKUP($A164,Round19[],5,FALSE), 0)</f>
        <v>0</v>
      </c>
      <c r="W164" s="13">
        <f>IFERROR(VLOOKUP($A164,Round20[],5,FALSE), 0)</f>
        <v>0</v>
      </c>
      <c r="X164" s="13">
        <f>IFERROR(VLOOKUP($A164,Round21[],5,FALSE), 0)</f>
        <v>0</v>
      </c>
      <c r="Y164" s="13">
        <f>IFERROR(VLOOKUP($A164,Round22[],5,FALSE), 0)</f>
        <v>0</v>
      </c>
      <c r="Z164" s="13">
        <f>IFERROR(VLOOKUP($A164,Round23[],5,FALSE), 0)</f>
        <v>0</v>
      </c>
      <c r="AA164" s="13">
        <f>IFERROR(VLOOKUP($A164,Round24[],5,FALSE), 0)</f>
        <v>0</v>
      </c>
      <c r="AB164" s="13">
        <f>IFERROR(VLOOKUP($A164,Round25[],5,FALSE), 0)</f>
        <v>0</v>
      </c>
      <c r="AC164" s="13">
        <f>IFERROR(VLOOKUP($A164,Round26[],5,FALSE), 0)</f>
        <v>0</v>
      </c>
      <c r="AD164" s="13">
        <f>IFERROR(VLOOKUP($A164,Round27[],5,FALSE), 0)</f>
        <v>0</v>
      </c>
      <c r="AE164" s="13">
        <f>IFERROR(VLOOKUP($A164,Round28[],5,FALSE), 0)</f>
        <v>0</v>
      </c>
      <c r="AF164" s="13">
        <f>IFERROR(VLOOKUP($A164,Round29[],5,FALSE), 0)</f>
        <v>0</v>
      </c>
      <c r="AG164" s="13">
        <f>IFERROR(VLOOKUP($A164,Round30[],5,FALSE), 0)</f>
        <v>0</v>
      </c>
      <c r="AH164" s="13">
        <f>IFERROR(VLOOKUP($A164,Round31[],5,FALSE), 0)</f>
        <v>0</v>
      </c>
      <c r="AI164" s="13">
        <f>IFERROR(VLOOKUP($A164,Round32[],5,FALSE), 0)</f>
        <v>0</v>
      </c>
      <c r="AJ164" s="13">
        <f>IFERROR(VLOOKUP($A164,Round33[],5,FALSE), 0)</f>
        <v>0</v>
      </c>
      <c r="AK164" s="13">
        <f>IFERROR(VLOOKUP($A164,Round34[],5,FALSE), 0)</f>
        <v>0</v>
      </c>
      <c r="AL164" s="13">
        <f>IFERROR(VLOOKUP($A164,Round35[],5,FALSE), 0)</f>
        <v>0</v>
      </c>
      <c r="AM164" s="13">
        <f>IFERROR(VLOOKUP($A164,Round36[],5,FALSE), 0)</f>
        <v>0</v>
      </c>
      <c r="AN164" s="13">
        <f>IFERROR(VLOOKUP($A164,Round37[],5,FALSE), 0)</f>
        <v>0</v>
      </c>
      <c r="AO164" s="13">
        <f>IFERROR(VLOOKUP($A164,Round38[],5,FALSE), 0)</f>
        <v>0</v>
      </c>
      <c r="AP164" s="13">
        <f>IFERROR(VLOOKUP($A164,Round39[],5,FALSE), 0)</f>
        <v>0</v>
      </c>
      <c r="AQ164" s="13">
        <f>IFERROR(VLOOKUP($A164,Round40[],5,FALSE), 0)</f>
        <v>0</v>
      </c>
      <c r="AR164" s="13">
        <f>IFERROR(VLOOKUP($A164,Round41[],5,FALSE), 0)</f>
        <v>0</v>
      </c>
      <c r="AS164" s="13">
        <f>IFERROR(VLOOKUP($A164,Round42[],5,FALSE), 0)</f>
        <v>0</v>
      </c>
      <c r="AT164" s="13">
        <f>IFERROR(VLOOKUP($A164,Round43[],5,FALSE), 0)</f>
        <v>0</v>
      </c>
      <c r="AU164" s="13">
        <f>IFERROR(VLOOKUP($A164,Round44[],5,FALSE), 0)</f>
        <v>0</v>
      </c>
      <c r="AV164" s="13">
        <f>IFERROR(VLOOKUP($A164,Round45[],5,FALSE), 0)</f>
        <v>0</v>
      </c>
      <c r="AW164" s="13">
        <f>IFERROR(VLOOKUP($A164,Round46[],5,FALSE), 0)</f>
        <v>0</v>
      </c>
      <c r="AX164" s="13">
        <f>IFERROR(VLOOKUP($A164,Round47[],5,FALSE), 0)</f>
        <v>0</v>
      </c>
      <c r="AY164" s="13">
        <f>IFERROR(VLOOKUP($A164,Round48[],5,FALSE), 0)</f>
        <v>0</v>
      </c>
      <c r="AZ164" s="13">
        <f>IFERROR(VLOOKUP($A164,Round49[],5,FALSE), 0)</f>
        <v>0</v>
      </c>
      <c r="BA164" s="13">
        <f>IFERROR(VLOOKUP($A164,Round50[],5,FALSE), 0)</f>
        <v>0</v>
      </c>
      <c r="BB164" s="13">
        <f>IFERROR(VLOOKUP($A164,Round51[],5,FALSE), 0)</f>
        <v>0</v>
      </c>
      <c r="BC164" s="13">
        <f>IFERROR(VLOOKUP($A164,Round52[],5,FALSE), 0)</f>
        <v>0</v>
      </c>
      <c r="BD164" s="13">
        <f>IFERROR(VLOOKUP($A164,Round53[],5,FALSE), 0)</f>
        <v>0</v>
      </c>
      <c r="BE164" s="13">
        <f>IFERROR(VLOOKUP($A164,Round54[],5,FALSE), 0)</f>
        <v>0</v>
      </c>
      <c r="BF164" s="13">
        <f>IFERROR(VLOOKUP($A164,Round55[],5,FALSE), 0)</f>
        <v>0</v>
      </c>
      <c r="BG164" s="13">
        <f>IFERROR(VLOOKUP($A164,Round56[],5,FALSE), 0)</f>
        <v>0</v>
      </c>
      <c r="BH164" s="13">
        <f>IFERROR(VLOOKUP($A164,Round57[],5,FALSE), 0)</f>
        <v>0</v>
      </c>
      <c r="BI164" s="13">
        <f>IFERROR(VLOOKUP($A164,Round58[],5,FALSE), 0)</f>
        <v>0</v>
      </c>
      <c r="BJ164" s="13">
        <f>IFERROR(VLOOKUP($A164,Round59[],5,FALSE), 0)</f>
        <v>0</v>
      </c>
      <c r="BK164" s="13">
        <f>IFERROR(VLOOKUP($A164,Round60[],5,FALSE), 0)</f>
        <v>0</v>
      </c>
    </row>
    <row r="165" spans="1:63" ht="22.5">
      <c r="A165" s="1">
        <v>29177</v>
      </c>
      <c r="B165" s="5" t="s">
        <v>174</v>
      </c>
      <c r="C165" s="7">
        <f xml:space="preserve"> SUM(TotalPoints[[#This Row],[دور 1]:[دور 60]])</f>
        <v>0</v>
      </c>
      <c r="D165" s="4">
        <f>IFERROR(VLOOKUP($A165,Round01[],5,FALSE), 0)</f>
        <v>0</v>
      </c>
      <c r="E165" s="4">
        <f>IFERROR(VLOOKUP($A165,Round02[],5,FALSE), 0)</f>
        <v>0</v>
      </c>
      <c r="F165" s="4">
        <f>IFERROR(VLOOKUP($A165,Round03[],5,FALSE), 0)</f>
        <v>0</v>
      </c>
      <c r="G165" s="4">
        <f>IFERROR(VLOOKUP($A165,Round04[],5,FALSE), 0)</f>
        <v>0</v>
      </c>
      <c r="H165" s="4">
        <f>IFERROR(VLOOKUP($A165,Round05[],5,FALSE), 0)</f>
        <v>0</v>
      </c>
      <c r="I165" s="4">
        <f>IFERROR(VLOOKUP($A165,Round06[],5,FALSE), 0)</f>
        <v>0</v>
      </c>
      <c r="J165" s="4">
        <f>IFERROR(VLOOKUP($A165,Round07[],5,FALSE), 0)</f>
        <v>0</v>
      </c>
      <c r="K165" s="4">
        <f>IFERROR(VLOOKUP($A165,Round08[],5,FALSE), 0)</f>
        <v>0</v>
      </c>
      <c r="L165" s="4">
        <f>IFERROR(VLOOKUP($A165,Round09[],5,FALSE), 0)</f>
        <v>0</v>
      </c>
      <c r="M165" s="4">
        <f>IFERROR(VLOOKUP($A165,Round10[],5,FALSE), 0)</f>
        <v>0</v>
      </c>
      <c r="N165" s="4">
        <f>IFERROR(VLOOKUP($A165,Round11[],5,FALSE), 0)</f>
        <v>0</v>
      </c>
      <c r="O165" s="4">
        <f>IFERROR(VLOOKUP($A165,Round12[],5,FALSE), 0)</f>
        <v>0</v>
      </c>
      <c r="P165" s="4">
        <f>IFERROR(VLOOKUP($A165,Round13[],5,FALSE), 0)</f>
        <v>0</v>
      </c>
      <c r="Q165" s="4">
        <f>IFERROR(VLOOKUP($A165,Round14[],5,FALSE), 0)</f>
        <v>0</v>
      </c>
      <c r="R165" s="4">
        <f>IFERROR(VLOOKUP($A165,Round15[],5,FALSE), 0)</f>
        <v>0</v>
      </c>
      <c r="S165" s="4">
        <f>IFERROR(VLOOKUP($A165,Round16[],5,FALSE), 0)</f>
        <v>0</v>
      </c>
      <c r="T165" s="4">
        <f>IFERROR(VLOOKUP($A165,Round17[],5,FALSE), 0)</f>
        <v>0</v>
      </c>
      <c r="U165" s="4">
        <f>IFERROR(VLOOKUP($A165,Round18[],5,FALSE), 0)</f>
        <v>0</v>
      </c>
      <c r="V165" s="4">
        <f>IFERROR(VLOOKUP($A165,Round19[],5,FALSE), 0)</f>
        <v>0</v>
      </c>
      <c r="W165" s="4">
        <f>IFERROR(VLOOKUP($A165,Round20[],5,FALSE), 0)</f>
        <v>0</v>
      </c>
      <c r="X165" s="4">
        <f>IFERROR(VLOOKUP($A165,Round21[],5,FALSE), 0)</f>
        <v>0</v>
      </c>
      <c r="Y165" s="4">
        <f>IFERROR(VLOOKUP($A165,Round22[],5,FALSE), 0)</f>
        <v>0</v>
      </c>
      <c r="Z165" s="4">
        <f>IFERROR(VLOOKUP($A165,Round23[],5,FALSE), 0)</f>
        <v>0</v>
      </c>
      <c r="AA165" s="4">
        <f>IFERROR(VLOOKUP($A165,Round24[],5,FALSE), 0)</f>
        <v>0</v>
      </c>
      <c r="AB165" s="4">
        <f>IFERROR(VLOOKUP($A165,Round25[],5,FALSE), 0)</f>
        <v>0</v>
      </c>
      <c r="AC165" s="4">
        <f>IFERROR(VLOOKUP($A165,Round26[],5,FALSE), 0)</f>
        <v>0</v>
      </c>
      <c r="AD165" s="4">
        <f>IFERROR(VLOOKUP($A165,Round27[],5,FALSE), 0)</f>
        <v>0</v>
      </c>
      <c r="AE165" s="4">
        <f>IFERROR(VLOOKUP($A165,Round28[],5,FALSE), 0)</f>
        <v>0</v>
      </c>
      <c r="AF165" s="4">
        <f>IFERROR(VLOOKUP($A165,Round29[],5,FALSE), 0)</f>
        <v>0</v>
      </c>
      <c r="AG165" s="4">
        <f>IFERROR(VLOOKUP($A165,Round30[],5,FALSE), 0)</f>
        <v>0</v>
      </c>
      <c r="AH165" s="4">
        <f>IFERROR(VLOOKUP($A165,Round31[],5,FALSE), 0)</f>
        <v>0</v>
      </c>
      <c r="AI165" s="4">
        <f>IFERROR(VLOOKUP($A165,Round32[],5,FALSE), 0)</f>
        <v>0</v>
      </c>
      <c r="AJ165" s="4">
        <f>IFERROR(VLOOKUP($A165,Round33[],5,FALSE), 0)</f>
        <v>0</v>
      </c>
      <c r="AK165" s="4">
        <f>IFERROR(VLOOKUP($A165,Round34[],5,FALSE), 0)</f>
        <v>0</v>
      </c>
      <c r="AL165" s="4">
        <f>IFERROR(VLOOKUP($A165,Round35[],5,FALSE), 0)</f>
        <v>0</v>
      </c>
      <c r="AM165" s="4">
        <f>IFERROR(VLOOKUP($A165,Round36[],5,FALSE), 0)</f>
        <v>0</v>
      </c>
      <c r="AN165" s="4">
        <f>IFERROR(VLOOKUP($A165,Round37[],5,FALSE), 0)</f>
        <v>0</v>
      </c>
      <c r="AO165" s="4">
        <f>IFERROR(VLOOKUP($A165,Round38[],5,FALSE), 0)</f>
        <v>0</v>
      </c>
      <c r="AP165" s="4">
        <f>IFERROR(VLOOKUP($A165,Round39[],5,FALSE), 0)</f>
        <v>0</v>
      </c>
      <c r="AQ165" s="4">
        <f>IFERROR(VLOOKUP($A165,Round40[],5,FALSE), 0)</f>
        <v>0</v>
      </c>
      <c r="AR165" s="4">
        <f>IFERROR(VLOOKUP($A165,Round41[],5,FALSE), 0)</f>
        <v>0</v>
      </c>
      <c r="AS165" s="4">
        <f>IFERROR(VLOOKUP($A165,Round42[],5,FALSE), 0)</f>
        <v>0</v>
      </c>
      <c r="AT165" s="4">
        <f>IFERROR(VLOOKUP($A165,Round43[],5,FALSE), 0)</f>
        <v>0</v>
      </c>
      <c r="AU165" s="4">
        <f>IFERROR(VLOOKUP($A165,Round44[],5,FALSE), 0)</f>
        <v>0</v>
      </c>
      <c r="AV165" s="4">
        <f>IFERROR(VLOOKUP($A165,Round45[],5,FALSE), 0)</f>
        <v>0</v>
      </c>
      <c r="AW165" s="4">
        <f>IFERROR(VLOOKUP($A165,Round46[],5,FALSE), 0)</f>
        <v>0</v>
      </c>
      <c r="AX165" s="4">
        <f>IFERROR(VLOOKUP($A165,Round47[],5,FALSE), 0)</f>
        <v>0</v>
      </c>
      <c r="AY165" s="4">
        <f>IFERROR(VLOOKUP($A165,Round48[],5,FALSE), 0)</f>
        <v>0</v>
      </c>
      <c r="AZ165" s="4">
        <f>IFERROR(VLOOKUP($A165,Round49[],5,FALSE), 0)</f>
        <v>0</v>
      </c>
      <c r="BA165" s="4">
        <f>IFERROR(VLOOKUP($A165,Round50[],5,FALSE), 0)</f>
        <v>0</v>
      </c>
      <c r="BB165" s="4">
        <f>IFERROR(VLOOKUP($A165,Round51[],5,FALSE), 0)</f>
        <v>0</v>
      </c>
      <c r="BC165" s="4">
        <f>IFERROR(VLOOKUP($A165,Round52[],5,FALSE), 0)</f>
        <v>0</v>
      </c>
      <c r="BD165" s="4">
        <f>IFERROR(VLOOKUP($A165,Round53[],5,FALSE), 0)</f>
        <v>0</v>
      </c>
      <c r="BE165" s="4">
        <f>IFERROR(VLOOKUP($A165,Round54[],5,FALSE), 0)</f>
        <v>0</v>
      </c>
      <c r="BF165" s="4">
        <f>IFERROR(VLOOKUP($A165,Round55[],5,FALSE), 0)</f>
        <v>0</v>
      </c>
      <c r="BG165" s="4">
        <f>IFERROR(VLOOKUP($A165,Round56[],5,FALSE), 0)</f>
        <v>0</v>
      </c>
      <c r="BH165" s="4">
        <f>IFERROR(VLOOKUP($A165,Round57[],5,FALSE), 0)</f>
        <v>0</v>
      </c>
      <c r="BI165" s="4">
        <f>IFERROR(VLOOKUP($A165,Round58[],5,FALSE), 0)</f>
        <v>0</v>
      </c>
      <c r="BJ165" s="4">
        <f>IFERROR(VLOOKUP($A165,Round59[],5,FALSE), 0)</f>
        <v>0</v>
      </c>
      <c r="BK165" s="4">
        <f>IFERROR(VLOOKUP($A165,Round60[],5,FALSE), 0)</f>
        <v>0</v>
      </c>
    </row>
    <row r="166" spans="1:63" ht="22.5">
      <c r="A166" s="1">
        <v>27560</v>
      </c>
      <c r="B166" s="2" t="s">
        <v>171</v>
      </c>
      <c r="C166" s="6">
        <f xml:space="preserve"> SUM(TotalPoints[[#This Row],[دور 1]:[دور 60]])</f>
        <v>0</v>
      </c>
      <c r="D166" s="1">
        <f>IFERROR(VLOOKUP($A166,Round01[],5,FALSE), 0)</f>
        <v>0</v>
      </c>
      <c r="E166" s="1">
        <f>IFERROR(VLOOKUP($A166,Round02[],5,FALSE), 0)</f>
        <v>0</v>
      </c>
      <c r="F166" s="1">
        <f>IFERROR(VLOOKUP($A166,Round03[],5,FALSE), 0)</f>
        <v>0</v>
      </c>
      <c r="G166" s="1">
        <f>IFERROR(VLOOKUP($A166,Round04[],5,FALSE), 0)</f>
        <v>0</v>
      </c>
      <c r="H166" s="1">
        <f>IFERROR(VLOOKUP($A166,Round05[],5,FALSE), 0)</f>
        <v>0</v>
      </c>
      <c r="I166" s="4">
        <f>IFERROR(VLOOKUP($A166,Round06[],5,FALSE), 0)</f>
        <v>0</v>
      </c>
      <c r="J166" s="1">
        <f>IFERROR(VLOOKUP($A166,Round07[],5,FALSE), 0)</f>
        <v>0</v>
      </c>
      <c r="K166" s="1">
        <f>IFERROR(VLOOKUP($A166,Round08[],5,FALSE), 0)</f>
        <v>0</v>
      </c>
      <c r="L166" s="1">
        <f>IFERROR(VLOOKUP($A166,Round09[],5,FALSE), 0)</f>
        <v>0</v>
      </c>
      <c r="M166" s="1">
        <f>IFERROR(VLOOKUP($A166,Round10[],5,FALSE), 0)</f>
        <v>0</v>
      </c>
      <c r="N166" s="1">
        <f>IFERROR(VLOOKUP($A166,Round11[],5,FALSE), 0)</f>
        <v>0</v>
      </c>
      <c r="O166" s="1">
        <f>IFERROR(VLOOKUP($A166,Round12[],5,FALSE), 0)</f>
        <v>0</v>
      </c>
      <c r="P166" s="1">
        <f>IFERROR(VLOOKUP($A166,Round13[],5,FALSE), 0)</f>
        <v>0</v>
      </c>
      <c r="Q166" s="1">
        <f>IFERROR(VLOOKUP($A166,Round14[],5,FALSE), 0)</f>
        <v>0</v>
      </c>
      <c r="R166" s="1">
        <f>IFERROR(VLOOKUP($A166,Round15[],5,FALSE), 0)</f>
        <v>0</v>
      </c>
      <c r="S166" s="1">
        <f>IFERROR(VLOOKUP($A166,Round16[],5,FALSE), 0)</f>
        <v>0</v>
      </c>
      <c r="T166" s="1">
        <f>IFERROR(VLOOKUP($A166,Round17[],5,FALSE), 0)</f>
        <v>0</v>
      </c>
      <c r="U166" s="1">
        <f>IFERROR(VLOOKUP($A166,Round18[],5,FALSE), 0)</f>
        <v>0</v>
      </c>
      <c r="V166" s="1">
        <f>IFERROR(VLOOKUP($A166,Round19[],5,FALSE), 0)</f>
        <v>0</v>
      </c>
      <c r="W166" s="1">
        <f>IFERROR(VLOOKUP($A166,Round20[],5,FALSE), 0)</f>
        <v>0</v>
      </c>
      <c r="X166" s="1">
        <f>IFERROR(VLOOKUP($A166,Round21[],5,FALSE), 0)</f>
        <v>0</v>
      </c>
      <c r="Y166" s="1">
        <f>IFERROR(VLOOKUP($A166,Round22[],5,FALSE), 0)</f>
        <v>0</v>
      </c>
      <c r="Z166" s="1">
        <f>IFERROR(VLOOKUP($A166,Round23[],5,FALSE), 0)</f>
        <v>0</v>
      </c>
      <c r="AA166" s="1">
        <f>IFERROR(VLOOKUP($A166,Round24[],5,FALSE), 0)</f>
        <v>0</v>
      </c>
      <c r="AB166" s="1">
        <f>IFERROR(VLOOKUP($A166,Round25[],5,FALSE), 0)</f>
        <v>0</v>
      </c>
      <c r="AC166" s="1">
        <f>IFERROR(VLOOKUP($A166,Round26[],5,FALSE), 0)</f>
        <v>0</v>
      </c>
      <c r="AD166" s="1">
        <f>IFERROR(VLOOKUP($A166,Round27[],5,FALSE), 0)</f>
        <v>0</v>
      </c>
      <c r="AE166" s="1">
        <f>IFERROR(VLOOKUP($A166,Round28[],5,FALSE), 0)</f>
        <v>0</v>
      </c>
      <c r="AF166" s="1">
        <f>IFERROR(VLOOKUP($A166,Round29[],5,FALSE), 0)</f>
        <v>0</v>
      </c>
      <c r="AG166" s="1">
        <f>IFERROR(VLOOKUP($A166,Round30[],5,FALSE), 0)</f>
        <v>0</v>
      </c>
      <c r="AH166" s="1">
        <f>IFERROR(VLOOKUP($A166,Round31[],5,FALSE), 0)</f>
        <v>0</v>
      </c>
      <c r="AI166" s="1">
        <f>IFERROR(VLOOKUP($A166,Round32[],5,FALSE), 0)</f>
        <v>0</v>
      </c>
      <c r="AJ166" s="1">
        <f>IFERROR(VLOOKUP($A166,Round33[],5,FALSE), 0)</f>
        <v>0</v>
      </c>
      <c r="AK166" s="1">
        <f>IFERROR(VLOOKUP($A166,Round34[],5,FALSE), 0)</f>
        <v>0</v>
      </c>
      <c r="AL166" s="1">
        <f>IFERROR(VLOOKUP($A166,Round35[],5,FALSE), 0)</f>
        <v>0</v>
      </c>
      <c r="AM166" s="1">
        <f>IFERROR(VLOOKUP($A166,Round36[],5,FALSE), 0)</f>
        <v>0</v>
      </c>
      <c r="AN166" s="1">
        <f>IFERROR(VLOOKUP($A166,Round37[],5,FALSE), 0)</f>
        <v>0</v>
      </c>
      <c r="AO166" s="1">
        <f>IFERROR(VLOOKUP($A166,Round38[],5,FALSE), 0)</f>
        <v>0</v>
      </c>
      <c r="AP166" s="1">
        <f>IFERROR(VLOOKUP($A166,Round39[],5,FALSE), 0)</f>
        <v>0</v>
      </c>
      <c r="AQ166" s="1">
        <f>IFERROR(VLOOKUP($A166,Round40[],5,FALSE), 0)</f>
        <v>0</v>
      </c>
      <c r="AR166" s="1">
        <f>IFERROR(VLOOKUP($A166,Round41[],5,FALSE), 0)</f>
        <v>0</v>
      </c>
      <c r="AS166" s="1">
        <f>IFERROR(VLOOKUP($A166,Round42[],5,FALSE), 0)</f>
        <v>0</v>
      </c>
      <c r="AT166" s="1">
        <f>IFERROR(VLOOKUP($A166,Round43[],5,FALSE), 0)</f>
        <v>0</v>
      </c>
      <c r="AU166" s="1">
        <f>IFERROR(VLOOKUP($A166,Round44[],5,FALSE), 0)</f>
        <v>0</v>
      </c>
      <c r="AV166" s="1">
        <f>IFERROR(VLOOKUP($A166,Round45[],5,FALSE), 0)</f>
        <v>0</v>
      </c>
      <c r="AW166" s="1">
        <f>IFERROR(VLOOKUP($A166,Round46[],5,FALSE), 0)</f>
        <v>0</v>
      </c>
      <c r="AX166" s="1">
        <f>IFERROR(VLOOKUP($A166,Round47[],5,FALSE), 0)</f>
        <v>0</v>
      </c>
      <c r="AY166" s="1">
        <f>IFERROR(VLOOKUP($A166,Round48[],5,FALSE), 0)</f>
        <v>0</v>
      </c>
      <c r="AZ166" s="1">
        <f>IFERROR(VLOOKUP($A166,Round49[],5,FALSE), 0)</f>
        <v>0</v>
      </c>
      <c r="BA166" s="1">
        <f>IFERROR(VLOOKUP($A166,Round50[],5,FALSE), 0)</f>
        <v>0</v>
      </c>
      <c r="BB166" s="1">
        <f>IFERROR(VLOOKUP($A166,Round51[],5,FALSE), 0)</f>
        <v>0</v>
      </c>
      <c r="BC166" s="1">
        <f>IFERROR(VLOOKUP($A166,Round52[],5,FALSE), 0)</f>
        <v>0</v>
      </c>
      <c r="BD166" s="1">
        <f>IFERROR(VLOOKUP($A166,Round53[],5,FALSE), 0)</f>
        <v>0</v>
      </c>
      <c r="BE166" s="1">
        <f>IFERROR(VLOOKUP($A166,Round54[],5,FALSE), 0)</f>
        <v>0</v>
      </c>
      <c r="BF166" s="1">
        <f>IFERROR(VLOOKUP($A166,Round55[],5,FALSE), 0)</f>
        <v>0</v>
      </c>
      <c r="BG166" s="1">
        <f>IFERROR(VLOOKUP($A166,Round56[],5,FALSE), 0)</f>
        <v>0</v>
      </c>
      <c r="BH166" s="1">
        <f>IFERROR(VLOOKUP($A166,Round57[],5,FALSE), 0)</f>
        <v>0</v>
      </c>
      <c r="BI166" s="1">
        <f>IFERROR(VLOOKUP($A166,Round58[],5,FALSE), 0)</f>
        <v>0</v>
      </c>
      <c r="BJ166" s="1">
        <f>IFERROR(VLOOKUP($A166,Round59[],5,FALSE), 0)</f>
        <v>0</v>
      </c>
      <c r="BK166" s="1">
        <f>IFERROR(VLOOKUP($A166,Round60[],5,FALSE), 0)</f>
        <v>0</v>
      </c>
    </row>
    <row r="167" spans="1:63">
      <c r="A167" s="10">
        <v>23512</v>
      </c>
      <c r="B167" s="12" t="s">
        <v>203</v>
      </c>
      <c r="C167" s="11">
        <f xml:space="preserve"> SUM(TotalPoints[[#This Row],[دور 1]:[دور 60]])</f>
        <v>0</v>
      </c>
      <c r="D167" s="13">
        <f>IFERROR(VLOOKUP($A167,Round01[],5,FALSE), 0)</f>
        <v>0</v>
      </c>
      <c r="E167" s="13">
        <f>IFERROR(VLOOKUP($A167,Round02[],5,FALSE), 0)</f>
        <v>0</v>
      </c>
      <c r="F167" s="13">
        <f>IFERROR(VLOOKUP($A167,Round03[],5,FALSE), 0)</f>
        <v>0</v>
      </c>
      <c r="G167" s="13">
        <f>IFERROR(VLOOKUP($A167,Round04[],5,FALSE), 0)</f>
        <v>0</v>
      </c>
      <c r="H167" s="13">
        <f>IFERROR(VLOOKUP($A167,Round05[],5,FALSE), 0)</f>
        <v>0</v>
      </c>
      <c r="I167" s="13">
        <f>IFERROR(VLOOKUP($A167,Round06[],5,FALSE), 0)</f>
        <v>0</v>
      </c>
      <c r="J167" s="13">
        <f>IFERROR(VLOOKUP($A167,Round07[],5,FALSE), 0)</f>
        <v>0</v>
      </c>
      <c r="K167" s="13">
        <f>IFERROR(VLOOKUP($A167,Round08[],5,FALSE), 0)</f>
        <v>0</v>
      </c>
      <c r="L167" s="13">
        <f>IFERROR(VLOOKUP($A167,Round09[],5,FALSE), 0)</f>
        <v>0</v>
      </c>
      <c r="M167" s="13">
        <f>IFERROR(VLOOKUP($A167,Round10[],5,FALSE), 0)</f>
        <v>0</v>
      </c>
      <c r="N167" s="13">
        <f>IFERROR(VLOOKUP($A167,Round11[],5,FALSE), 0)</f>
        <v>0</v>
      </c>
      <c r="O167" s="13">
        <f>IFERROR(VLOOKUP($A167,Round12[],5,FALSE), 0)</f>
        <v>0</v>
      </c>
      <c r="P167" s="13">
        <f>IFERROR(VLOOKUP($A167,Round13[],5,FALSE), 0)</f>
        <v>0</v>
      </c>
      <c r="Q167" s="13">
        <f>IFERROR(VLOOKUP($A167,Round14[],5,FALSE), 0)</f>
        <v>0</v>
      </c>
      <c r="R167" s="13">
        <f>IFERROR(VLOOKUP($A167,Round15[],5,FALSE), 0)</f>
        <v>0</v>
      </c>
      <c r="S167" s="13">
        <f>IFERROR(VLOOKUP($A167,Round16[],5,FALSE), 0)</f>
        <v>0</v>
      </c>
      <c r="T167" s="13">
        <f>IFERROR(VLOOKUP($A167,Round17[],5,FALSE), 0)</f>
        <v>0</v>
      </c>
      <c r="U167" s="13">
        <f>IFERROR(VLOOKUP($A167,Round18[],5,FALSE), 0)</f>
        <v>0</v>
      </c>
      <c r="V167" s="13">
        <f>IFERROR(VLOOKUP($A167,Round19[],5,FALSE), 0)</f>
        <v>0</v>
      </c>
      <c r="W167" s="13">
        <f>IFERROR(VLOOKUP($A167,Round20[],5,FALSE), 0)</f>
        <v>0</v>
      </c>
      <c r="X167" s="13">
        <f>IFERROR(VLOOKUP($A167,Round21[],5,FALSE), 0)</f>
        <v>0</v>
      </c>
      <c r="Y167" s="13">
        <f>IFERROR(VLOOKUP($A167,Round22[],5,FALSE), 0)</f>
        <v>0</v>
      </c>
      <c r="Z167" s="13">
        <f>IFERROR(VLOOKUP($A167,Round23[],5,FALSE), 0)</f>
        <v>0</v>
      </c>
      <c r="AA167" s="13">
        <f>IFERROR(VLOOKUP($A167,Round24[],5,FALSE), 0)</f>
        <v>0</v>
      </c>
      <c r="AB167" s="13">
        <f>IFERROR(VLOOKUP($A167,Round25[],5,FALSE), 0)</f>
        <v>0</v>
      </c>
      <c r="AC167" s="13">
        <f>IFERROR(VLOOKUP($A167,Round26[],5,FALSE), 0)</f>
        <v>0</v>
      </c>
      <c r="AD167" s="13">
        <f>IFERROR(VLOOKUP($A167,Round27[],5,FALSE), 0)</f>
        <v>0</v>
      </c>
      <c r="AE167" s="13">
        <f>IFERROR(VLOOKUP($A167,Round28[],5,FALSE), 0)</f>
        <v>0</v>
      </c>
      <c r="AF167" s="13">
        <f>IFERROR(VLOOKUP($A167,Round29[],5,FALSE), 0)</f>
        <v>0</v>
      </c>
      <c r="AG167" s="13">
        <f>IFERROR(VLOOKUP($A167,Round30[],5,FALSE), 0)</f>
        <v>0</v>
      </c>
      <c r="AH167" s="13">
        <f>IFERROR(VLOOKUP($A167,Round31[],5,FALSE), 0)</f>
        <v>0</v>
      </c>
      <c r="AI167" s="13">
        <f>IFERROR(VLOOKUP($A167,Round32[],5,FALSE), 0)</f>
        <v>0</v>
      </c>
      <c r="AJ167" s="13">
        <f>IFERROR(VLOOKUP($A167,Round33[],5,FALSE), 0)</f>
        <v>0</v>
      </c>
      <c r="AK167" s="13">
        <f>IFERROR(VLOOKUP($A167,Round34[],5,FALSE), 0)</f>
        <v>0</v>
      </c>
      <c r="AL167" s="13">
        <f>IFERROR(VLOOKUP($A167,Round35[],5,FALSE), 0)</f>
        <v>0</v>
      </c>
      <c r="AM167" s="13">
        <f>IFERROR(VLOOKUP($A167,Round36[],5,FALSE), 0)</f>
        <v>0</v>
      </c>
      <c r="AN167" s="13">
        <f>IFERROR(VLOOKUP($A167,Round37[],5,FALSE), 0)</f>
        <v>0</v>
      </c>
      <c r="AO167" s="13">
        <f>IFERROR(VLOOKUP($A167,Round38[],5,FALSE), 0)</f>
        <v>0</v>
      </c>
      <c r="AP167" s="13">
        <f>IFERROR(VLOOKUP($A167,Round39[],5,FALSE), 0)</f>
        <v>0</v>
      </c>
      <c r="AQ167" s="13">
        <f>IFERROR(VLOOKUP($A167,Round40[],5,FALSE), 0)</f>
        <v>0</v>
      </c>
      <c r="AR167" s="13">
        <f>IFERROR(VLOOKUP($A167,Round41[],5,FALSE), 0)</f>
        <v>0</v>
      </c>
      <c r="AS167" s="13">
        <f>IFERROR(VLOOKUP($A167,Round42[],5,FALSE), 0)</f>
        <v>0</v>
      </c>
      <c r="AT167" s="13">
        <f>IFERROR(VLOOKUP($A167,Round43[],5,FALSE), 0)</f>
        <v>0</v>
      </c>
      <c r="AU167" s="13">
        <f>IFERROR(VLOOKUP($A167,Round44[],5,FALSE), 0)</f>
        <v>0</v>
      </c>
      <c r="AV167" s="13">
        <f>IFERROR(VLOOKUP($A167,Round45[],5,FALSE), 0)</f>
        <v>0</v>
      </c>
      <c r="AW167" s="13">
        <f>IFERROR(VLOOKUP($A167,Round46[],5,FALSE), 0)</f>
        <v>0</v>
      </c>
      <c r="AX167" s="13">
        <f>IFERROR(VLOOKUP($A167,Round47[],5,FALSE), 0)</f>
        <v>0</v>
      </c>
      <c r="AY167" s="13">
        <f>IFERROR(VLOOKUP($A167,Round48[],5,FALSE), 0)</f>
        <v>0</v>
      </c>
      <c r="AZ167" s="13">
        <f>IFERROR(VLOOKUP($A167,Round49[],5,FALSE), 0)</f>
        <v>0</v>
      </c>
      <c r="BA167" s="13">
        <f>IFERROR(VLOOKUP($A167,Round50[],5,FALSE), 0)</f>
        <v>0</v>
      </c>
      <c r="BB167" s="13">
        <f>IFERROR(VLOOKUP($A167,Round51[],5,FALSE), 0)</f>
        <v>0</v>
      </c>
      <c r="BC167" s="13">
        <f>IFERROR(VLOOKUP($A167,Round52[],5,FALSE), 0)</f>
        <v>0</v>
      </c>
      <c r="BD167" s="13">
        <f>IFERROR(VLOOKUP($A167,Round53[],5,FALSE), 0)</f>
        <v>0</v>
      </c>
      <c r="BE167" s="13">
        <f>IFERROR(VLOOKUP($A167,Round54[],5,FALSE), 0)</f>
        <v>0</v>
      </c>
      <c r="BF167" s="13">
        <f>IFERROR(VLOOKUP($A167,Round55[],5,FALSE), 0)</f>
        <v>0</v>
      </c>
      <c r="BG167" s="13">
        <f>IFERROR(VLOOKUP($A167,Round56[],5,FALSE), 0)</f>
        <v>0</v>
      </c>
      <c r="BH167" s="13">
        <f>IFERROR(VLOOKUP($A167,Round57[],5,FALSE), 0)</f>
        <v>0</v>
      </c>
      <c r="BI167" s="13">
        <f>IFERROR(VLOOKUP($A167,Round58[],5,FALSE), 0)</f>
        <v>0</v>
      </c>
      <c r="BJ167" s="13">
        <f>IFERROR(VLOOKUP($A167,Round59[],5,FALSE), 0)</f>
        <v>0</v>
      </c>
      <c r="BK167" s="13">
        <f>IFERROR(VLOOKUP($A167,Round60[],5,FALSE), 0)</f>
        <v>0</v>
      </c>
    </row>
    <row r="168" spans="1:63" ht="22.5">
      <c r="A168" s="1">
        <v>22795</v>
      </c>
      <c r="B168" s="5" t="s">
        <v>182</v>
      </c>
      <c r="C168" s="7">
        <f xml:space="preserve"> SUM(TotalPoints[[#This Row],[دور 1]:[دور 60]])</f>
        <v>0</v>
      </c>
      <c r="D168" s="4">
        <f>IFERROR(VLOOKUP($A168,Round01[],5,FALSE), 0)</f>
        <v>0</v>
      </c>
      <c r="E168" s="4">
        <f>IFERROR(VLOOKUP($A168,Round02[],5,FALSE), 0)</f>
        <v>0</v>
      </c>
      <c r="F168" s="4">
        <f>IFERROR(VLOOKUP($A168,Round03[],5,FALSE), 0)</f>
        <v>0</v>
      </c>
      <c r="G168" s="4">
        <f>IFERROR(VLOOKUP($A168,Round04[],5,FALSE), 0)</f>
        <v>0</v>
      </c>
      <c r="H168" s="4">
        <f>IFERROR(VLOOKUP($A168,Round05[],5,FALSE), 0)</f>
        <v>0</v>
      </c>
      <c r="I168" s="4">
        <f>IFERROR(VLOOKUP($A168,Round06[],5,FALSE), 0)</f>
        <v>0</v>
      </c>
      <c r="J168" s="4">
        <f>IFERROR(VLOOKUP($A168,Round07[],5,FALSE), 0)</f>
        <v>0</v>
      </c>
      <c r="K168" s="4">
        <f>IFERROR(VLOOKUP($A168,Round08[],5,FALSE), 0)</f>
        <v>0</v>
      </c>
      <c r="L168" s="4">
        <f>IFERROR(VLOOKUP($A168,Round09[],5,FALSE), 0)</f>
        <v>0</v>
      </c>
      <c r="M168" s="4">
        <f>IFERROR(VLOOKUP($A168,Round10[],5,FALSE), 0)</f>
        <v>0</v>
      </c>
      <c r="N168" s="4">
        <f>IFERROR(VLOOKUP($A168,Round11[],5,FALSE), 0)</f>
        <v>0</v>
      </c>
      <c r="O168" s="4">
        <f>IFERROR(VLOOKUP($A168,Round12[],5,FALSE), 0)</f>
        <v>0</v>
      </c>
      <c r="P168" s="4">
        <f>IFERROR(VLOOKUP($A168,Round13[],5,FALSE), 0)</f>
        <v>0</v>
      </c>
      <c r="Q168" s="4">
        <f>IFERROR(VLOOKUP($A168,Round14[],5,FALSE), 0)</f>
        <v>0</v>
      </c>
      <c r="R168" s="4">
        <f>IFERROR(VLOOKUP($A168,Round15[],5,FALSE), 0)</f>
        <v>0</v>
      </c>
      <c r="S168" s="4">
        <f>IFERROR(VLOOKUP($A168,Round16[],5,FALSE), 0)</f>
        <v>0</v>
      </c>
      <c r="T168" s="4">
        <f>IFERROR(VLOOKUP($A168,Round17[],5,FALSE), 0)</f>
        <v>0</v>
      </c>
      <c r="U168" s="4">
        <f>IFERROR(VLOOKUP($A168,Round18[],5,FALSE), 0)</f>
        <v>0</v>
      </c>
      <c r="V168" s="4">
        <f>IFERROR(VLOOKUP($A168,Round19[],5,FALSE), 0)</f>
        <v>0</v>
      </c>
      <c r="W168" s="4">
        <f>IFERROR(VLOOKUP($A168,Round20[],5,FALSE), 0)</f>
        <v>0</v>
      </c>
      <c r="X168" s="4">
        <f>IFERROR(VLOOKUP($A168,Round21[],5,FALSE), 0)</f>
        <v>0</v>
      </c>
      <c r="Y168" s="4">
        <f>IFERROR(VLOOKUP($A168,Round22[],5,FALSE), 0)</f>
        <v>0</v>
      </c>
      <c r="Z168" s="4">
        <f>IFERROR(VLOOKUP($A168,Round23[],5,FALSE), 0)</f>
        <v>0</v>
      </c>
      <c r="AA168" s="4">
        <f>IFERROR(VLOOKUP($A168,Round24[],5,FALSE), 0)</f>
        <v>0</v>
      </c>
      <c r="AB168" s="4">
        <f>IFERROR(VLOOKUP($A168,Round25[],5,FALSE), 0)</f>
        <v>0</v>
      </c>
      <c r="AC168" s="4">
        <f>IFERROR(VLOOKUP($A168,Round26[],5,FALSE), 0)</f>
        <v>0</v>
      </c>
      <c r="AD168" s="4">
        <f>IFERROR(VLOOKUP($A168,Round27[],5,FALSE), 0)</f>
        <v>0</v>
      </c>
      <c r="AE168" s="4">
        <f>IFERROR(VLOOKUP($A168,Round28[],5,FALSE), 0)</f>
        <v>0</v>
      </c>
      <c r="AF168" s="4">
        <f>IFERROR(VLOOKUP($A168,Round29[],5,FALSE), 0)</f>
        <v>0</v>
      </c>
      <c r="AG168" s="4">
        <f>IFERROR(VLOOKUP($A168,Round30[],5,FALSE), 0)</f>
        <v>0</v>
      </c>
      <c r="AH168" s="4">
        <f>IFERROR(VLOOKUP($A168,Round31[],5,FALSE), 0)</f>
        <v>0</v>
      </c>
      <c r="AI168" s="4">
        <f>IFERROR(VLOOKUP($A168,Round32[],5,FALSE), 0)</f>
        <v>0</v>
      </c>
      <c r="AJ168" s="4">
        <f>IFERROR(VLOOKUP($A168,Round33[],5,FALSE), 0)</f>
        <v>0</v>
      </c>
      <c r="AK168" s="4">
        <f>IFERROR(VLOOKUP($A168,Round34[],5,FALSE), 0)</f>
        <v>0</v>
      </c>
      <c r="AL168" s="4">
        <f>IFERROR(VLOOKUP($A168,Round35[],5,FALSE), 0)</f>
        <v>0</v>
      </c>
      <c r="AM168" s="4">
        <f>IFERROR(VLOOKUP($A168,Round36[],5,FALSE), 0)</f>
        <v>0</v>
      </c>
      <c r="AN168" s="4">
        <f>IFERROR(VLOOKUP($A168,Round37[],5,FALSE), 0)</f>
        <v>0</v>
      </c>
      <c r="AO168" s="4">
        <f>IFERROR(VLOOKUP($A168,Round38[],5,FALSE), 0)</f>
        <v>0</v>
      </c>
      <c r="AP168" s="4">
        <f>IFERROR(VLOOKUP($A168,Round39[],5,FALSE), 0)</f>
        <v>0</v>
      </c>
      <c r="AQ168" s="4">
        <f>IFERROR(VLOOKUP($A168,Round40[],5,FALSE), 0)</f>
        <v>0</v>
      </c>
      <c r="AR168" s="4">
        <f>IFERROR(VLOOKUP($A168,Round41[],5,FALSE), 0)</f>
        <v>0</v>
      </c>
      <c r="AS168" s="4">
        <f>IFERROR(VLOOKUP($A168,Round42[],5,FALSE), 0)</f>
        <v>0</v>
      </c>
      <c r="AT168" s="4">
        <f>IFERROR(VLOOKUP($A168,Round43[],5,FALSE), 0)</f>
        <v>0</v>
      </c>
      <c r="AU168" s="4">
        <f>IFERROR(VLOOKUP($A168,Round44[],5,FALSE), 0)</f>
        <v>0</v>
      </c>
      <c r="AV168" s="4">
        <f>IFERROR(VLOOKUP($A168,Round45[],5,FALSE), 0)</f>
        <v>0</v>
      </c>
      <c r="AW168" s="4">
        <f>IFERROR(VLOOKUP($A168,Round46[],5,FALSE), 0)</f>
        <v>0</v>
      </c>
      <c r="AX168" s="4">
        <f>IFERROR(VLOOKUP($A168,Round47[],5,FALSE), 0)</f>
        <v>0</v>
      </c>
      <c r="AY168" s="4">
        <f>IFERROR(VLOOKUP($A168,Round48[],5,FALSE), 0)</f>
        <v>0</v>
      </c>
      <c r="AZ168" s="4">
        <f>IFERROR(VLOOKUP($A168,Round49[],5,FALSE), 0)</f>
        <v>0</v>
      </c>
      <c r="BA168" s="4">
        <f>IFERROR(VLOOKUP($A168,Round50[],5,FALSE), 0)</f>
        <v>0</v>
      </c>
      <c r="BB168" s="4">
        <f>IFERROR(VLOOKUP($A168,Round51[],5,FALSE), 0)</f>
        <v>0</v>
      </c>
      <c r="BC168" s="4">
        <f>IFERROR(VLOOKUP($A168,Round52[],5,FALSE), 0)</f>
        <v>0</v>
      </c>
      <c r="BD168" s="4">
        <f>IFERROR(VLOOKUP($A168,Round53[],5,FALSE), 0)</f>
        <v>0</v>
      </c>
      <c r="BE168" s="4">
        <f>IFERROR(VLOOKUP($A168,Round54[],5,FALSE), 0)</f>
        <v>0</v>
      </c>
      <c r="BF168" s="4">
        <f>IFERROR(VLOOKUP($A168,Round55[],5,FALSE), 0)</f>
        <v>0</v>
      </c>
      <c r="BG168" s="4">
        <f>IFERROR(VLOOKUP($A168,Round56[],5,FALSE), 0)</f>
        <v>0</v>
      </c>
      <c r="BH168" s="4">
        <f>IFERROR(VLOOKUP($A168,Round57[],5,FALSE), 0)</f>
        <v>0</v>
      </c>
      <c r="BI168" s="4">
        <f>IFERROR(VLOOKUP($A168,Round58[],5,FALSE), 0)</f>
        <v>0</v>
      </c>
      <c r="BJ168" s="4">
        <f>IFERROR(VLOOKUP($A168,Round59[],5,FALSE), 0)</f>
        <v>0</v>
      </c>
      <c r="BK168" s="4">
        <f>IFERROR(VLOOKUP($A168,Round60[],5,FALSE), 0)</f>
        <v>0</v>
      </c>
    </row>
    <row r="169" spans="1:63" ht="22.5">
      <c r="A169" s="1">
        <v>14671</v>
      </c>
      <c r="B169" s="5" t="s">
        <v>172</v>
      </c>
      <c r="C169" s="7">
        <f xml:space="preserve"> SUM(TotalPoints[[#This Row],[دور 1]:[دور 60]])</f>
        <v>0</v>
      </c>
      <c r="D169" s="4">
        <f>IFERROR(VLOOKUP($A169,Round01[],5,FALSE), 0)</f>
        <v>0</v>
      </c>
      <c r="E169" s="4">
        <f>IFERROR(VLOOKUP($A169,Round02[],5,FALSE), 0)</f>
        <v>0</v>
      </c>
      <c r="F169" s="4">
        <f>IFERROR(VLOOKUP($A169,Round03[],5,FALSE), 0)</f>
        <v>0</v>
      </c>
      <c r="G169" s="4">
        <f>IFERROR(VLOOKUP($A169,Round04[],5,FALSE), 0)</f>
        <v>0</v>
      </c>
      <c r="H169" s="4">
        <f>IFERROR(VLOOKUP($A169,Round05[],5,FALSE), 0)</f>
        <v>0</v>
      </c>
      <c r="I169" s="4">
        <f>IFERROR(VLOOKUP($A169,Round06[],5,FALSE), 0)</f>
        <v>0</v>
      </c>
      <c r="J169" s="1">
        <f>IFERROR(VLOOKUP($A169,Round07[],5,FALSE), 0)</f>
        <v>0</v>
      </c>
      <c r="K169" s="1">
        <f>IFERROR(VLOOKUP($A169,Round08[],5,FALSE), 0)</f>
        <v>0</v>
      </c>
      <c r="L169" s="1">
        <f>IFERROR(VLOOKUP($A169,Round09[],5,FALSE), 0)</f>
        <v>0</v>
      </c>
      <c r="M169" s="1">
        <f>IFERROR(VLOOKUP($A169,Round10[],5,FALSE), 0)</f>
        <v>0</v>
      </c>
      <c r="N169" s="1">
        <f>IFERROR(VLOOKUP($A169,Round11[],5,FALSE), 0)</f>
        <v>0</v>
      </c>
      <c r="O169" s="1">
        <f>IFERROR(VLOOKUP($A169,Round12[],5,FALSE), 0)</f>
        <v>0</v>
      </c>
      <c r="P169" s="1">
        <f>IFERROR(VLOOKUP($A169,Round13[],5,FALSE), 0)</f>
        <v>0</v>
      </c>
      <c r="Q169" s="1">
        <f>IFERROR(VLOOKUP($A169,Round14[],5,FALSE), 0)</f>
        <v>0</v>
      </c>
      <c r="R169" s="1">
        <f>IFERROR(VLOOKUP($A169,Round15[],5,FALSE), 0)</f>
        <v>0</v>
      </c>
      <c r="S169" s="1">
        <f>IFERROR(VLOOKUP($A169,Round16[],5,FALSE), 0)</f>
        <v>0</v>
      </c>
      <c r="T169" s="1">
        <f>IFERROR(VLOOKUP($A169,Round17[],5,FALSE), 0)</f>
        <v>0</v>
      </c>
      <c r="U169" s="1">
        <f>IFERROR(VLOOKUP($A169,Round18[],5,FALSE), 0)</f>
        <v>0</v>
      </c>
      <c r="V169" s="1">
        <f>IFERROR(VLOOKUP($A169,Round19[],5,FALSE), 0)</f>
        <v>0</v>
      </c>
      <c r="W169" s="1">
        <f>IFERROR(VLOOKUP($A169,Round20[],5,FALSE), 0)</f>
        <v>0</v>
      </c>
      <c r="X169" s="1">
        <f>IFERROR(VLOOKUP($A169,Round21[],5,FALSE), 0)</f>
        <v>0</v>
      </c>
      <c r="Y169" s="1">
        <f>IFERROR(VLOOKUP($A169,Round22[],5,FALSE), 0)</f>
        <v>0</v>
      </c>
      <c r="Z169" s="1">
        <f>IFERROR(VLOOKUP($A169,Round23[],5,FALSE), 0)</f>
        <v>0</v>
      </c>
      <c r="AA169" s="1">
        <f>IFERROR(VLOOKUP($A169,Round24[],5,FALSE), 0)</f>
        <v>0</v>
      </c>
      <c r="AB169" s="1">
        <f>IFERROR(VLOOKUP($A169,Round25[],5,FALSE), 0)</f>
        <v>0</v>
      </c>
      <c r="AC169" s="1">
        <f>IFERROR(VLOOKUP($A169,Round26[],5,FALSE), 0)</f>
        <v>0</v>
      </c>
      <c r="AD169" s="1">
        <f>IFERROR(VLOOKUP($A169,Round27[],5,FALSE), 0)</f>
        <v>0</v>
      </c>
      <c r="AE169" s="1">
        <f>IFERROR(VLOOKUP($A169,Round28[],5,FALSE), 0)</f>
        <v>0</v>
      </c>
      <c r="AF169" s="1">
        <f>IFERROR(VLOOKUP($A169,Round29[],5,FALSE), 0)</f>
        <v>0</v>
      </c>
      <c r="AG169" s="1">
        <f>IFERROR(VLOOKUP($A169,Round30[],5,FALSE), 0)</f>
        <v>0</v>
      </c>
      <c r="AH169" s="1">
        <f>IFERROR(VLOOKUP($A169,Round31[],5,FALSE), 0)</f>
        <v>0</v>
      </c>
      <c r="AI169" s="1">
        <f>IFERROR(VLOOKUP($A169,Round32[],5,FALSE), 0)</f>
        <v>0</v>
      </c>
      <c r="AJ169" s="1">
        <f>IFERROR(VLOOKUP($A169,Round33[],5,FALSE), 0)</f>
        <v>0</v>
      </c>
      <c r="AK169" s="1">
        <f>IFERROR(VLOOKUP($A169,Round34[],5,FALSE), 0)</f>
        <v>0</v>
      </c>
      <c r="AL169" s="1">
        <f>IFERROR(VLOOKUP($A169,Round35[],5,FALSE), 0)</f>
        <v>0</v>
      </c>
      <c r="AM169" s="1">
        <f>IFERROR(VLOOKUP($A169,Round36[],5,FALSE), 0)</f>
        <v>0</v>
      </c>
      <c r="AN169" s="1">
        <f>IFERROR(VLOOKUP($A169,Round37[],5,FALSE), 0)</f>
        <v>0</v>
      </c>
      <c r="AO169" s="1">
        <f>IFERROR(VLOOKUP($A169,Round38[],5,FALSE), 0)</f>
        <v>0</v>
      </c>
      <c r="AP169" s="1">
        <f>IFERROR(VLOOKUP($A169,Round39[],5,FALSE), 0)</f>
        <v>0</v>
      </c>
      <c r="AQ169" s="1">
        <f>IFERROR(VLOOKUP($A169,Round40[],5,FALSE), 0)</f>
        <v>0</v>
      </c>
      <c r="AR169" s="1">
        <f>IFERROR(VLOOKUP($A169,Round41[],5,FALSE), 0)</f>
        <v>0</v>
      </c>
      <c r="AS169" s="1">
        <f>IFERROR(VLOOKUP($A169,Round42[],5,FALSE), 0)</f>
        <v>0</v>
      </c>
      <c r="AT169" s="1">
        <f>IFERROR(VLOOKUP($A169,Round43[],5,FALSE), 0)</f>
        <v>0</v>
      </c>
      <c r="AU169" s="1">
        <f>IFERROR(VLOOKUP($A169,Round44[],5,FALSE), 0)</f>
        <v>0</v>
      </c>
      <c r="AV169" s="1">
        <f>IFERROR(VLOOKUP($A169,Round45[],5,FALSE), 0)</f>
        <v>0</v>
      </c>
      <c r="AW169" s="1">
        <f>IFERROR(VLOOKUP($A169,Round46[],5,FALSE), 0)</f>
        <v>0</v>
      </c>
      <c r="AX169" s="1">
        <f>IFERROR(VLOOKUP($A169,Round47[],5,FALSE), 0)</f>
        <v>0</v>
      </c>
      <c r="AY169" s="1">
        <f>IFERROR(VLOOKUP($A169,Round48[],5,FALSE), 0)</f>
        <v>0</v>
      </c>
      <c r="AZ169" s="1">
        <f>IFERROR(VLOOKUP($A169,Round49[],5,FALSE), 0)</f>
        <v>0</v>
      </c>
      <c r="BA169" s="1">
        <f>IFERROR(VLOOKUP($A169,Round50[],5,FALSE), 0)</f>
        <v>0</v>
      </c>
      <c r="BB169" s="1">
        <f>IFERROR(VLOOKUP($A169,Round51[],5,FALSE), 0)</f>
        <v>0</v>
      </c>
      <c r="BC169" s="1">
        <f>IFERROR(VLOOKUP($A169,Round52[],5,FALSE), 0)</f>
        <v>0</v>
      </c>
      <c r="BD169" s="1">
        <f>IFERROR(VLOOKUP($A169,Round53[],5,FALSE), 0)</f>
        <v>0</v>
      </c>
      <c r="BE169" s="1">
        <f>IFERROR(VLOOKUP($A169,Round54[],5,FALSE), 0)</f>
        <v>0</v>
      </c>
      <c r="BF169" s="1">
        <f>IFERROR(VLOOKUP($A169,Round55[],5,FALSE), 0)</f>
        <v>0</v>
      </c>
      <c r="BG169" s="1">
        <f>IFERROR(VLOOKUP($A169,Round56[],5,FALSE), 0)</f>
        <v>0</v>
      </c>
      <c r="BH169" s="1">
        <f>IFERROR(VLOOKUP($A169,Round57[],5,FALSE), 0)</f>
        <v>0</v>
      </c>
      <c r="BI169" s="1">
        <f>IFERROR(VLOOKUP($A169,Round58[],5,FALSE), 0)</f>
        <v>0</v>
      </c>
      <c r="BJ169" s="1">
        <f>IFERROR(VLOOKUP($A169,Round59[],5,FALSE), 0)</f>
        <v>0</v>
      </c>
      <c r="BK169" s="1">
        <f>IFERROR(VLOOKUP($A169,Round60[],5,FALSE), 0)</f>
        <v>0</v>
      </c>
    </row>
    <row r="170" spans="1:63" ht="22.5">
      <c r="A170" s="1">
        <v>12034</v>
      </c>
      <c r="B170" s="5" t="s">
        <v>173</v>
      </c>
      <c r="C170" s="7">
        <f xml:space="preserve"> SUM(TotalPoints[[#This Row],[دور 1]:[دور 60]])</f>
        <v>0</v>
      </c>
      <c r="D170" s="4">
        <f>IFERROR(VLOOKUP($A170,Round01[],5,FALSE), 0)</f>
        <v>0</v>
      </c>
      <c r="E170" s="4">
        <f>IFERROR(VLOOKUP($A170,Round02[],5,FALSE), 0)</f>
        <v>0</v>
      </c>
      <c r="F170" s="4">
        <f>IFERROR(VLOOKUP($A170,Round03[],5,FALSE), 0)</f>
        <v>0</v>
      </c>
      <c r="G170" s="4">
        <f>IFERROR(VLOOKUP($A170,Round04[],5,FALSE), 0)</f>
        <v>0</v>
      </c>
      <c r="H170" s="4">
        <f>IFERROR(VLOOKUP($A170,Round05[],5,FALSE), 0)</f>
        <v>0</v>
      </c>
      <c r="I170" s="4">
        <f>IFERROR(VLOOKUP($A170,Round06[],5,FALSE), 0)</f>
        <v>0</v>
      </c>
      <c r="J170" s="4">
        <f>IFERROR(VLOOKUP($A170,Round07[],5,FALSE), 0)</f>
        <v>0</v>
      </c>
      <c r="K170" s="4">
        <f>IFERROR(VLOOKUP($A170,Round08[],5,FALSE), 0)</f>
        <v>0</v>
      </c>
      <c r="L170" s="4">
        <f>IFERROR(VLOOKUP($A170,Round09[],5,FALSE), 0)</f>
        <v>0</v>
      </c>
      <c r="M170" s="4">
        <f>IFERROR(VLOOKUP($A170,Round10[],5,FALSE), 0)</f>
        <v>0</v>
      </c>
      <c r="N170" s="4">
        <f>IFERROR(VLOOKUP($A170,Round11[],5,FALSE), 0)</f>
        <v>0</v>
      </c>
      <c r="O170" s="4">
        <f>IFERROR(VLOOKUP($A170,Round12[],5,FALSE), 0)</f>
        <v>0</v>
      </c>
      <c r="P170" s="4">
        <f>IFERROR(VLOOKUP($A170,Round13[],5,FALSE), 0)</f>
        <v>0</v>
      </c>
      <c r="Q170" s="4">
        <f>IFERROR(VLOOKUP($A170,Round14[],5,FALSE), 0)</f>
        <v>0</v>
      </c>
      <c r="R170" s="4">
        <f>IFERROR(VLOOKUP($A170,Round15[],5,FALSE), 0)</f>
        <v>0</v>
      </c>
      <c r="S170" s="4">
        <f>IFERROR(VLOOKUP($A170,Round16[],5,FALSE), 0)</f>
        <v>0</v>
      </c>
      <c r="T170" s="4">
        <f>IFERROR(VLOOKUP($A170,Round17[],5,FALSE), 0)</f>
        <v>0</v>
      </c>
      <c r="U170" s="4">
        <f>IFERROR(VLOOKUP($A170,Round18[],5,FALSE), 0)</f>
        <v>0</v>
      </c>
      <c r="V170" s="4">
        <f>IFERROR(VLOOKUP($A170,Round19[],5,FALSE), 0)</f>
        <v>0</v>
      </c>
      <c r="W170" s="4">
        <f>IFERROR(VLOOKUP($A170,Round20[],5,FALSE), 0)</f>
        <v>0</v>
      </c>
      <c r="X170" s="4">
        <f>IFERROR(VLOOKUP($A170,Round21[],5,FALSE), 0)</f>
        <v>0</v>
      </c>
      <c r="Y170" s="4">
        <f>IFERROR(VLOOKUP($A170,Round22[],5,FALSE), 0)</f>
        <v>0</v>
      </c>
      <c r="Z170" s="4">
        <f>IFERROR(VLOOKUP($A170,Round23[],5,FALSE), 0)</f>
        <v>0</v>
      </c>
      <c r="AA170" s="4">
        <f>IFERROR(VLOOKUP($A170,Round24[],5,FALSE), 0)</f>
        <v>0</v>
      </c>
      <c r="AB170" s="4">
        <f>IFERROR(VLOOKUP($A170,Round25[],5,FALSE), 0)</f>
        <v>0</v>
      </c>
      <c r="AC170" s="4">
        <f>IFERROR(VLOOKUP($A170,Round26[],5,FALSE), 0)</f>
        <v>0</v>
      </c>
      <c r="AD170" s="4">
        <f>IFERROR(VLOOKUP($A170,Round27[],5,FALSE), 0)</f>
        <v>0</v>
      </c>
      <c r="AE170" s="4">
        <f>IFERROR(VLOOKUP($A170,Round28[],5,FALSE), 0)</f>
        <v>0</v>
      </c>
      <c r="AF170" s="4">
        <f>IFERROR(VLOOKUP($A170,Round29[],5,FALSE), 0)</f>
        <v>0</v>
      </c>
      <c r="AG170" s="4">
        <f>IFERROR(VLOOKUP($A170,Round30[],5,FALSE), 0)</f>
        <v>0</v>
      </c>
      <c r="AH170" s="4">
        <f>IFERROR(VLOOKUP($A170,Round31[],5,FALSE), 0)</f>
        <v>0</v>
      </c>
      <c r="AI170" s="4">
        <f>IFERROR(VLOOKUP($A170,Round32[],5,FALSE), 0)</f>
        <v>0</v>
      </c>
      <c r="AJ170" s="4">
        <f>IFERROR(VLOOKUP($A170,Round33[],5,FALSE), 0)</f>
        <v>0</v>
      </c>
      <c r="AK170" s="4">
        <f>IFERROR(VLOOKUP($A170,Round34[],5,FALSE), 0)</f>
        <v>0</v>
      </c>
      <c r="AL170" s="4">
        <f>IFERROR(VLOOKUP($A170,Round35[],5,FALSE), 0)</f>
        <v>0</v>
      </c>
      <c r="AM170" s="4">
        <f>IFERROR(VLOOKUP($A170,Round36[],5,FALSE), 0)</f>
        <v>0</v>
      </c>
      <c r="AN170" s="4">
        <f>IFERROR(VLOOKUP($A170,Round37[],5,FALSE), 0)</f>
        <v>0</v>
      </c>
      <c r="AO170" s="4">
        <f>IFERROR(VLOOKUP($A170,Round38[],5,FALSE), 0)</f>
        <v>0</v>
      </c>
      <c r="AP170" s="4">
        <f>IFERROR(VLOOKUP($A170,Round39[],5,FALSE), 0)</f>
        <v>0</v>
      </c>
      <c r="AQ170" s="4">
        <f>IFERROR(VLOOKUP($A170,Round40[],5,FALSE), 0)</f>
        <v>0</v>
      </c>
      <c r="AR170" s="4">
        <f>IFERROR(VLOOKUP($A170,Round41[],5,FALSE), 0)</f>
        <v>0</v>
      </c>
      <c r="AS170" s="4">
        <f>IFERROR(VLOOKUP($A170,Round42[],5,FALSE), 0)</f>
        <v>0</v>
      </c>
      <c r="AT170" s="4">
        <f>IFERROR(VLOOKUP($A170,Round43[],5,FALSE), 0)</f>
        <v>0</v>
      </c>
      <c r="AU170" s="4">
        <f>IFERROR(VLOOKUP($A170,Round44[],5,FALSE), 0)</f>
        <v>0</v>
      </c>
      <c r="AV170" s="4">
        <f>IFERROR(VLOOKUP($A170,Round45[],5,FALSE), 0)</f>
        <v>0</v>
      </c>
      <c r="AW170" s="4">
        <f>IFERROR(VLOOKUP($A170,Round46[],5,FALSE), 0)</f>
        <v>0</v>
      </c>
      <c r="AX170" s="4">
        <f>IFERROR(VLOOKUP($A170,Round47[],5,FALSE), 0)</f>
        <v>0</v>
      </c>
      <c r="AY170" s="4">
        <f>IFERROR(VLOOKUP($A170,Round48[],5,FALSE), 0)</f>
        <v>0</v>
      </c>
      <c r="AZ170" s="4">
        <f>IFERROR(VLOOKUP($A170,Round49[],5,FALSE), 0)</f>
        <v>0</v>
      </c>
      <c r="BA170" s="4">
        <f>IFERROR(VLOOKUP($A170,Round50[],5,FALSE), 0)</f>
        <v>0</v>
      </c>
      <c r="BB170" s="4">
        <f>IFERROR(VLOOKUP($A170,Round51[],5,FALSE), 0)</f>
        <v>0</v>
      </c>
      <c r="BC170" s="4">
        <f>IFERROR(VLOOKUP($A170,Round52[],5,FALSE), 0)</f>
        <v>0</v>
      </c>
      <c r="BD170" s="4">
        <f>IFERROR(VLOOKUP($A170,Round53[],5,FALSE), 0)</f>
        <v>0</v>
      </c>
      <c r="BE170" s="4">
        <f>IFERROR(VLOOKUP($A170,Round54[],5,FALSE), 0)</f>
        <v>0</v>
      </c>
      <c r="BF170" s="4">
        <f>IFERROR(VLOOKUP($A170,Round55[],5,FALSE), 0)</f>
        <v>0</v>
      </c>
      <c r="BG170" s="4">
        <f>IFERROR(VLOOKUP($A170,Round56[],5,FALSE), 0)</f>
        <v>0</v>
      </c>
      <c r="BH170" s="4">
        <f>IFERROR(VLOOKUP($A170,Round57[],5,FALSE), 0)</f>
        <v>0</v>
      </c>
      <c r="BI170" s="4">
        <f>IFERROR(VLOOKUP($A170,Round58[],5,FALSE), 0)</f>
        <v>0</v>
      </c>
      <c r="BJ170" s="4">
        <f>IFERROR(VLOOKUP($A170,Round59[],5,FALSE), 0)</f>
        <v>0</v>
      </c>
      <c r="BK170" s="4">
        <f>IFERROR(VLOOKUP($A170,Round60[],5,FALSE), 0)</f>
        <v>0</v>
      </c>
    </row>
    <row r="171" spans="1:63" ht="22.5">
      <c r="A171" s="1">
        <v>11586</v>
      </c>
      <c r="B171" s="5" t="s">
        <v>181</v>
      </c>
      <c r="C171" s="7">
        <f xml:space="preserve"> SUM(TotalPoints[[#This Row],[دور 1]:[دور 60]])</f>
        <v>0</v>
      </c>
      <c r="D171" s="4">
        <f>IFERROR(VLOOKUP($A171,Round01[],5,FALSE), 0)</f>
        <v>0</v>
      </c>
      <c r="E171" s="4">
        <f>IFERROR(VLOOKUP($A171,Round02[],5,FALSE), 0)</f>
        <v>0</v>
      </c>
      <c r="F171" s="4">
        <f>IFERROR(VLOOKUP($A171,Round03[],5,FALSE), 0)</f>
        <v>0</v>
      </c>
      <c r="G171" s="4">
        <f>IFERROR(VLOOKUP($A171,Round04[],5,FALSE), 0)</f>
        <v>0</v>
      </c>
      <c r="H171" s="4">
        <f>IFERROR(VLOOKUP($A171,Round05[],5,FALSE), 0)</f>
        <v>0</v>
      </c>
      <c r="I171" s="4">
        <f>IFERROR(VLOOKUP($A171,Round06[],5,FALSE), 0)</f>
        <v>0</v>
      </c>
      <c r="J171" s="4">
        <f>IFERROR(VLOOKUP($A171,Round07[],5,FALSE), 0)</f>
        <v>0</v>
      </c>
      <c r="K171" s="4">
        <f>IFERROR(VLOOKUP($A171,Round08[],5,FALSE), 0)</f>
        <v>0</v>
      </c>
      <c r="L171" s="4">
        <f>IFERROR(VLOOKUP($A171,Round09[],5,FALSE), 0)</f>
        <v>0</v>
      </c>
      <c r="M171" s="4">
        <f>IFERROR(VLOOKUP($A171,Round10[],5,FALSE), 0)</f>
        <v>0</v>
      </c>
      <c r="N171" s="4">
        <f>IFERROR(VLOOKUP($A171,Round11[],5,FALSE), 0)</f>
        <v>0</v>
      </c>
      <c r="O171" s="4">
        <f>IFERROR(VLOOKUP($A171,Round12[],5,FALSE), 0)</f>
        <v>0</v>
      </c>
      <c r="P171" s="4">
        <f>IFERROR(VLOOKUP($A171,Round13[],5,FALSE), 0)</f>
        <v>0</v>
      </c>
      <c r="Q171" s="4">
        <f>IFERROR(VLOOKUP($A171,Round14[],5,FALSE), 0)</f>
        <v>0</v>
      </c>
      <c r="R171" s="4">
        <f>IFERROR(VLOOKUP($A171,Round15[],5,FALSE), 0)</f>
        <v>0</v>
      </c>
      <c r="S171" s="4">
        <f>IFERROR(VLOOKUP($A171,Round16[],5,FALSE), 0)</f>
        <v>0</v>
      </c>
      <c r="T171" s="4">
        <f>IFERROR(VLOOKUP($A171,Round17[],5,FALSE), 0)</f>
        <v>0</v>
      </c>
      <c r="U171" s="4">
        <f>IFERROR(VLOOKUP($A171,Round18[],5,FALSE), 0)</f>
        <v>0</v>
      </c>
      <c r="V171" s="4">
        <f>IFERROR(VLOOKUP($A171,Round19[],5,FALSE), 0)</f>
        <v>0</v>
      </c>
      <c r="W171" s="4">
        <f>IFERROR(VLOOKUP($A171,Round20[],5,FALSE), 0)</f>
        <v>0</v>
      </c>
      <c r="X171" s="4">
        <f>IFERROR(VLOOKUP($A171,Round21[],5,FALSE), 0)</f>
        <v>0</v>
      </c>
      <c r="Y171" s="4">
        <f>IFERROR(VLOOKUP($A171,Round22[],5,FALSE), 0)</f>
        <v>0</v>
      </c>
      <c r="Z171" s="4">
        <f>IFERROR(VLOOKUP($A171,Round23[],5,FALSE), 0)</f>
        <v>0</v>
      </c>
      <c r="AA171" s="4">
        <f>IFERROR(VLOOKUP($A171,Round24[],5,FALSE), 0)</f>
        <v>0</v>
      </c>
      <c r="AB171" s="4">
        <f>IFERROR(VLOOKUP($A171,Round25[],5,FALSE), 0)</f>
        <v>0</v>
      </c>
      <c r="AC171" s="4">
        <f>IFERROR(VLOOKUP($A171,Round26[],5,FALSE), 0)</f>
        <v>0</v>
      </c>
      <c r="AD171" s="4">
        <f>IFERROR(VLOOKUP($A171,Round27[],5,FALSE), 0)</f>
        <v>0</v>
      </c>
      <c r="AE171" s="4">
        <f>IFERROR(VLOOKUP($A171,Round28[],5,FALSE), 0)</f>
        <v>0</v>
      </c>
      <c r="AF171" s="4">
        <f>IFERROR(VLOOKUP($A171,Round29[],5,FALSE), 0)</f>
        <v>0</v>
      </c>
      <c r="AG171" s="4">
        <f>IFERROR(VLOOKUP($A171,Round30[],5,FALSE), 0)</f>
        <v>0</v>
      </c>
      <c r="AH171" s="4">
        <f>IFERROR(VLOOKUP($A171,Round31[],5,FALSE), 0)</f>
        <v>0</v>
      </c>
      <c r="AI171" s="4">
        <f>IFERROR(VLOOKUP($A171,Round32[],5,FALSE), 0)</f>
        <v>0</v>
      </c>
      <c r="AJ171" s="4">
        <f>IFERROR(VLOOKUP($A171,Round33[],5,FALSE), 0)</f>
        <v>0</v>
      </c>
      <c r="AK171" s="4">
        <f>IFERROR(VLOOKUP($A171,Round34[],5,FALSE), 0)</f>
        <v>0</v>
      </c>
      <c r="AL171" s="4">
        <f>IFERROR(VLOOKUP($A171,Round35[],5,FALSE), 0)</f>
        <v>0</v>
      </c>
      <c r="AM171" s="4">
        <f>IFERROR(VLOOKUP($A171,Round36[],5,FALSE), 0)</f>
        <v>0</v>
      </c>
      <c r="AN171" s="4">
        <f>IFERROR(VLOOKUP($A171,Round37[],5,FALSE), 0)</f>
        <v>0</v>
      </c>
      <c r="AO171" s="4">
        <f>IFERROR(VLOOKUP($A171,Round38[],5,FALSE), 0)</f>
        <v>0</v>
      </c>
      <c r="AP171" s="4">
        <f>IFERROR(VLOOKUP($A171,Round39[],5,FALSE), 0)</f>
        <v>0</v>
      </c>
      <c r="AQ171" s="4">
        <f>IFERROR(VLOOKUP($A171,Round40[],5,FALSE), 0)</f>
        <v>0</v>
      </c>
      <c r="AR171" s="4">
        <f>IFERROR(VLOOKUP($A171,Round41[],5,FALSE), 0)</f>
        <v>0</v>
      </c>
      <c r="AS171" s="4">
        <f>IFERROR(VLOOKUP($A171,Round42[],5,FALSE), 0)</f>
        <v>0</v>
      </c>
      <c r="AT171" s="4">
        <f>IFERROR(VLOOKUP($A171,Round43[],5,FALSE), 0)</f>
        <v>0</v>
      </c>
      <c r="AU171" s="4">
        <f>IFERROR(VLOOKUP($A171,Round44[],5,FALSE), 0)</f>
        <v>0</v>
      </c>
      <c r="AV171" s="4">
        <f>IFERROR(VLOOKUP($A171,Round45[],5,FALSE), 0)</f>
        <v>0</v>
      </c>
      <c r="AW171" s="4">
        <f>IFERROR(VLOOKUP($A171,Round46[],5,FALSE), 0)</f>
        <v>0</v>
      </c>
      <c r="AX171" s="4">
        <f>IFERROR(VLOOKUP($A171,Round47[],5,FALSE), 0)</f>
        <v>0</v>
      </c>
      <c r="AY171" s="4">
        <f>IFERROR(VLOOKUP($A171,Round48[],5,FALSE), 0)</f>
        <v>0</v>
      </c>
      <c r="AZ171" s="4">
        <f>IFERROR(VLOOKUP($A171,Round49[],5,FALSE), 0)</f>
        <v>0</v>
      </c>
      <c r="BA171" s="4">
        <f>IFERROR(VLOOKUP($A171,Round50[],5,FALSE), 0)</f>
        <v>0</v>
      </c>
      <c r="BB171" s="4">
        <f>IFERROR(VLOOKUP($A171,Round51[],5,FALSE), 0)</f>
        <v>0</v>
      </c>
      <c r="BC171" s="4">
        <f>IFERROR(VLOOKUP($A171,Round52[],5,FALSE), 0)</f>
        <v>0</v>
      </c>
      <c r="BD171" s="4">
        <f>IFERROR(VLOOKUP($A171,Round53[],5,FALSE), 0)</f>
        <v>0</v>
      </c>
      <c r="BE171" s="4">
        <f>IFERROR(VLOOKUP($A171,Round54[],5,FALSE), 0)</f>
        <v>0</v>
      </c>
      <c r="BF171" s="4">
        <f>IFERROR(VLOOKUP($A171,Round55[],5,FALSE), 0)</f>
        <v>0</v>
      </c>
      <c r="BG171" s="4">
        <f>IFERROR(VLOOKUP($A171,Round56[],5,FALSE), 0)</f>
        <v>0</v>
      </c>
      <c r="BH171" s="4">
        <f>IFERROR(VLOOKUP($A171,Round57[],5,FALSE), 0)</f>
        <v>0</v>
      </c>
      <c r="BI171" s="4">
        <f>IFERROR(VLOOKUP($A171,Round58[],5,FALSE), 0)</f>
        <v>0</v>
      </c>
      <c r="BJ171" s="4">
        <f>IFERROR(VLOOKUP($A171,Round59[],5,FALSE), 0)</f>
        <v>0</v>
      </c>
      <c r="BK171" s="4">
        <f>IFERROR(VLOOKUP($A171,Round60[],5,FALSE), 0)</f>
        <v>0</v>
      </c>
    </row>
    <row r="172" spans="1:63" ht="22.5">
      <c r="A172" s="1">
        <v>6707</v>
      </c>
      <c r="B172" s="5" t="s">
        <v>161</v>
      </c>
      <c r="C172" s="7">
        <f xml:space="preserve"> SUM(TotalPoints[[#This Row],[دور 1]:[دور 60]])</f>
        <v>0</v>
      </c>
      <c r="D172" s="4">
        <f>IFERROR(VLOOKUP($A172,Round01[],5,FALSE), 0)</f>
        <v>0</v>
      </c>
      <c r="E172" s="4">
        <f>IFERROR(VLOOKUP($A172,Round02[],5,FALSE), 0)</f>
        <v>0</v>
      </c>
      <c r="F172" s="4">
        <f>IFERROR(VLOOKUP($A172,Round03[],5,FALSE), 0)</f>
        <v>0</v>
      </c>
      <c r="G172" s="4">
        <f>IFERROR(VLOOKUP($A172,Round04[],5,FALSE), 0)</f>
        <v>0</v>
      </c>
      <c r="H172" s="4">
        <f>IFERROR(VLOOKUP($A172,Round05[],5,FALSE), 0)</f>
        <v>0</v>
      </c>
      <c r="I172" s="4">
        <f>IFERROR(VLOOKUP($A172,Round06[],5,FALSE), 0)</f>
        <v>0</v>
      </c>
      <c r="J172" s="4">
        <f>IFERROR(VLOOKUP($A172,Round07[],5,FALSE), 0)</f>
        <v>0</v>
      </c>
      <c r="K172" s="4">
        <f>IFERROR(VLOOKUP($A172,Round08[],5,FALSE), 0)</f>
        <v>0</v>
      </c>
      <c r="L172" s="4">
        <f>IFERROR(VLOOKUP($A172,Round09[],5,FALSE), 0)</f>
        <v>0</v>
      </c>
      <c r="M172" s="4">
        <f>IFERROR(VLOOKUP($A172,Round10[],5,FALSE), 0)</f>
        <v>0</v>
      </c>
      <c r="N172" s="4">
        <f>IFERROR(VLOOKUP($A172,Round11[],5,FALSE), 0)</f>
        <v>0</v>
      </c>
      <c r="O172" s="4">
        <f>IFERROR(VLOOKUP($A172,Round12[],5,FALSE), 0)</f>
        <v>0</v>
      </c>
      <c r="P172" s="4">
        <f>IFERROR(VLOOKUP($A172,Round13[],5,FALSE), 0)</f>
        <v>0</v>
      </c>
      <c r="Q172" s="4">
        <f>IFERROR(VLOOKUP($A172,Round14[],5,FALSE), 0)</f>
        <v>0</v>
      </c>
      <c r="R172" s="4">
        <f>IFERROR(VLOOKUP($A172,Round15[],5,FALSE), 0)</f>
        <v>0</v>
      </c>
      <c r="S172" s="4">
        <f>IFERROR(VLOOKUP($A172,Round16[],5,FALSE), 0)</f>
        <v>0</v>
      </c>
      <c r="T172" s="4">
        <f>IFERROR(VLOOKUP($A172,Round17[],5,FALSE), 0)</f>
        <v>0</v>
      </c>
      <c r="U172" s="4">
        <f>IFERROR(VLOOKUP($A172,Round18[],5,FALSE), 0)</f>
        <v>0</v>
      </c>
      <c r="V172" s="4">
        <f>IFERROR(VLOOKUP($A172,Round19[],5,FALSE), 0)</f>
        <v>0</v>
      </c>
      <c r="W172" s="4">
        <f>IFERROR(VLOOKUP($A172,Round20[],5,FALSE), 0)</f>
        <v>0</v>
      </c>
      <c r="X172" s="4">
        <f>IFERROR(VLOOKUP($A172,Round21[],5,FALSE), 0)</f>
        <v>0</v>
      </c>
      <c r="Y172" s="4">
        <f>IFERROR(VLOOKUP($A172,Round22[],5,FALSE), 0)</f>
        <v>0</v>
      </c>
      <c r="Z172" s="4">
        <f>IFERROR(VLOOKUP($A172,Round23[],5,FALSE), 0)</f>
        <v>0</v>
      </c>
      <c r="AA172" s="4">
        <f>IFERROR(VLOOKUP($A172,Round24[],5,FALSE), 0)</f>
        <v>0</v>
      </c>
      <c r="AB172" s="4">
        <f>IFERROR(VLOOKUP($A172,Round25[],5,FALSE), 0)</f>
        <v>0</v>
      </c>
      <c r="AC172" s="4">
        <f>IFERROR(VLOOKUP($A172,Round26[],5,FALSE), 0)</f>
        <v>0</v>
      </c>
      <c r="AD172" s="4">
        <f>IFERROR(VLOOKUP($A172,Round27[],5,FALSE), 0)</f>
        <v>0</v>
      </c>
      <c r="AE172" s="4">
        <f>IFERROR(VLOOKUP($A172,Round28[],5,FALSE), 0)</f>
        <v>0</v>
      </c>
      <c r="AF172" s="4">
        <f>IFERROR(VLOOKUP($A172,Round29[],5,FALSE), 0)</f>
        <v>0</v>
      </c>
      <c r="AG172" s="4">
        <f>IFERROR(VLOOKUP($A172,Round30[],5,FALSE), 0)</f>
        <v>0</v>
      </c>
      <c r="AH172" s="4">
        <f>IFERROR(VLOOKUP($A172,Round31[],5,FALSE), 0)</f>
        <v>0</v>
      </c>
      <c r="AI172" s="4">
        <f>IFERROR(VLOOKUP($A172,Round32[],5,FALSE), 0)</f>
        <v>0</v>
      </c>
      <c r="AJ172" s="4">
        <f>IFERROR(VLOOKUP($A172,Round33[],5,FALSE), 0)</f>
        <v>0</v>
      </c>
      <c r="AK172" s="4">
        <f>IFERROR(VLOOKUP($A172,Round34[],5,FALSE), 0)</f>
        <v>0</v>
      </c>
      <c r="AL172" s="4">
        <f>IFERROR(VLOOKUP($A172,Round35[],5,FALSE), 0)</f>
        <v>0</v>
      </c>
      <c r="AM172" s="4">
        <f>IFERROR(VLOOKUP($A172,Round36[],5,FALSE), 0)</f>
        <v>0</v>
      </c>
      <c r="AN172" s="4">
        <f>IFERROR(VLOOKUP($A172,Round37[],5,FALSE), 0)</f>
        <v>0</v>
      </c>
      <c r="AO172" s="4">
        <f>IFERROR(VLOOKUP($A172,Round38[],5,FALSE), 0)</f>
        <v>0</v>
      </c>
      <c r="AP172" s="4">
        <f>IFERROR(VLOOKUP($A172,Round39[],5,FALSE), 0)</f>
        <v>0</v>
      </c>
      <c r="AQ172" s="4">
        <f>IFERROR(VLOOKUP($A172,Round40[],5,FALSE), 0)</f>
        <v>0</v>
      </c>
      <c r="AR172" s="4">
        <f>IFERROR(VLOOKUP($A172,Round41[],5,FALSE), 0)</f>
        <v>0</v>
      </c>
      <c r="AS172" s="4">
        <f>IFERROR(VLOOKUP($A172,Round42[],5,FALSE), 0)</f>
        <v>0</v>
      </c>
      <c r="AT172" s="4">
        <f>IFERROR(VLOOKUP($A172,Round43[],5,FALSE), 0)</f>
        <v>0</v>
      </c>
      <c r="AU172" s="4">
        <f>IFERROR(VLOOKUP($A172,Round44[],5,FALSE), 0)</f>
        <v>0</v>
      </c>
      <c r="AV172" s="4">
        <f>IFERROR(VLOOKUP($A172,Round45[],5,FALSE), 0)</f>
        <v>0</v>
      </c>
      <c r="AW172" s="4">
        <f>IFERROR(VLOOKUP($A172,Round46[],5,FALSE), 0)</f>
        <v>0</v>
      </c>
      <c r="AX172" s="4">
        <f>IFERROR(VLOOKUP($A172,Round47[],5,FALSE), 0)</f>
        <v>0</v>
      </c>
      <c r="AY172" s="4">
        <f>IFERROR(VLOOKUP($A172,Round48[],5,FALSE), 0)</f>
        <v>0</v>
      </c>
      <c r="AZ172" s="4">
        <f>IFERROR(VLOOKUP($A172,Round49[],5,FALSE), 0)</f>
        <v>0</v>
      </c>
      <c r="BA172" s="4">
        <f>IFERROR(VLOOKUP($A172,Round50[],5,FALSE), 0)</f>
        <v>0</v>
      </c>
      <c r="BB172" s="4">
        <f>IFERROR(VLOOKUP($A172,Round51[],5,FALSE), 0)</f>
        <v>0</v>
      </c>
      <c r="BC172" s="4">
        <f>IFERROR(VLOOKUP($A172,Round52[],5,FALSE), 0)</f>
        <v>0</v>
      </c>
      <c r="BD172" s="4">
        <f>IFERROR(VLOOKUP($A172,Round53[],5,FALSE), 0)</f>
        <v>0</v>
      </c>
      <c r="BE172" s="4">
        <f>IFERROR(VLOOKUP($A172,Round54[],5,FALSE), 0)</f>
        <v>0</v>
      </c>
      <c r="BF172" s="4">
        <f>IFERROR(VLOOKUP($A172,Round55[],5,FALSE), 0)</f>
        <v>0</v>
      </c>
      <c r="BG172" s="4">
        <f>IFERROR(VLOOKUP($A172,Round56[],5,FALSE), 0)</f>
        <v>0</v>
      </c>
      <c r="BH172" s="4">
        <f>IFERROR(VLOOKUP($A172,Round57[],5,FALSE), 0)</f>
        <v>0</v>
      </c>
      <c r="BI172" s="4">
        <f>IFERROR(VLOOKUP($A172,Round58[],5,FALSE), 0)</f>
        <v>0</v>
      </c>
      <c r="BJ172" s="4">
        <f>IFERROR(VLOOKUP($A172,Round59[],5,FALSE), 0)</f>
        <v>0</v>
      </c>
      <c r="BK172" s="4">
        <f>IFERROR(VLOOKUP($A172,Round60[],5,FALSE), 0)</f>
        <v>0</v>
      </c>
    </row>
    <row r="173" spans="1:63" ht="22.5">
      <c r="A173" s="1">
        <v>6661</v>
      </c>
      <c r="B173" s="5" t="s">
        <v>175</v>
      </c>
      <c r="C173" s="7">
        <f xml:space="preserve"> SUM(TotalPoints[[#This Row],[دور 1]:[دور 60]])</f>
        <v>0</v>
      </c>
      <c r="D173" s="4">
        <f>IFERROR(VLOOKUP($A173,Round01[],5,FALSE), 0)</f>
        <v>0</v>
      </c>
      <c r="E173" s="4">
        <f>IFERROR(VLOOKUP($A173,Round02[],5,FALSE), 0)</f>
        <v>0</v>
      </c>
      <c r="F173" s="4">
        <f>IFERROR(VLOOKUP($A173,Round03[],5,FALSE), 0)</f>
        <v>0</v>
      </c>
      <c r="G173" s="4">
        <f>IFERROR(VLOOKUP($A173,Round04[],5,FALSE), 0)</f>
        <v>0</v>
      </c>
      <c r="H173" s="4">
        <f>IFERROR(VLOOKUP($A173,Round05[],5,FALSE), 0)</f>
        <v>0</v>
      </c>
      <c r="I173" s="4">
        <f>IFERROR(VLOOKUP($A173,Round06[],5,FALSE), 0)</f>
        <v>0</v>
      </c>
      <c r="J173" s="4">
        <f>IFERROR(VLOOKUP($A173,Round07[],5,FALSE), 0)</f>
        <v>0</v>
      </c>
      <c r="K173" s="4">
        <f>IFERROR(VLOOKUP($A173,Round08[],5,FALSE), 0)</f>
        <v>0</v>
      </c>
      <c r="L173" s="4">
        <f>IFERROR(VLOOKUP($A173,Round09[],5,FALSE), 0)</f>
        <v>0</v>
      </c>
      <c r="M173" s="4">
        <f>IFERROR(VLOOKUP($A173,Round10[],5,FALSE), 0)</f>
        <v>0</v>
      </c>
      <c r="N173" s="4">
        <f>IFERROR(VLOOKUP($A173,Round11[],5,FALSE), 0)</f>
        <v>0</v>
      </c>
      <c r="O173" s="4">
        <f>IFERROR(VLOOKUP($A173,Round12[],5,FALSE), 0)</f>
        <v>0</v>
      </c>
      <c r="P173" s="4">
        <f>IFERROR(VLOOKUP($A173,Round13[],5,FALSE), 0)</f>
        <v>0</v>
      </c>
      <c r="Q173" s="4">
        <f>IFERROR(VLOOKUP($A173,Round14[],5,FALSE), 0)</f>
        <v>0</v>
      </c>
      <c r="R173" s="4">
        <f>IFERROR(VLOOKUP($A173,Round15[],5,FALSE), 0)</f>
        <v>0</v>
      </c>
      <c r="S173" s="4">
        <f>IFERROR(VLOOKUP($A173,Round16[],5,FALSE), 0)</f>
        <v>0</v>
      </c>
      <c r="T173" s="4">
        <f>IFERROR(VLOOKUP($A173,Round17[],5,FALSE), 0)</f>
        <v>0</v>
      </c>
      <c r="U173" s="4">
        <f>IFERROR(VLOOKUP($A173,Round18[],5,FALSE), 0)</f>
        <v>0</v>
      </c>
      <c r="V173" s="4">
        <f>IFERROR(VLOOKUP($A173,Round19[],5,FALSE), 0)</f>
        <v>0</v>
      </c>
      <c r="W173" s="4">
        <f>IFERROR(VLOOKUP($A173,Round20[],5,FALSE), 0)</f>
        <v>0</v>
      </c>
      <c r="X173" s="4">
        <f>IFERROR(VLOOKUP($A173,Round21[],5,FALSE), 0)</f>
        <v>0</v>
      </c>
      <c r="Y173" s="4">
        <f>IFERROR(VLOOKUP($A173,Round22[],5,FALSE), 0)</f>
        <v>0</v>
      </c>
      <c r="Z173" s="4">
        <f>IFERROR(VLOOKUP($A173,Round23[],5,FALSE), 0)</f>
        <v>0</v>
      </c>
      <c r="AA173" s="4">
        <f>IFERROR(VLOOKUP($A173,Round24[],5,FALSE), 0)</f>
        <v>0</v>
      </c>
      <c r="AB173" s="4">
        <f>IFERROR(VLOOKUP($A173,Round25[],5,FALSE), 0)</f>
        <v>0</v>
      </c>
      <c r="AC173" s="4">
        <f>IFERROR(VLOOKUP($A173,Round26[],5,FALSE), 0)</f>
        <v>0</v>
      </c>
      <c r="AD173" s="4">
        <f>IFERROR(VLOOKUP($A173,Round27[],5,FALSE), 0)</f>
        <v>0</v>
      </c>
      <c r="AE173" s="4">
        <f>IFERROR(VLOOKUP($A173,Round28[],5,FALSE), 0)</f>
        <v>0</v>
      </c>
      <c r="AF173" s="4">
        <f>IFERROR(VLOOKUP($A173,Round29[],5,FALSE), 0)</f>
        <v>0</v>
      </c>
      <c r="AG173" s="4">
        <f>IFERROR(VLOOKUP($A173,Round30[],5,FALSE), 0)</f>
        <v>0</v>
      </c>
      <c r="AH173" s="4">
        <f>IFERROR(VLOOKUP($A173,Round31[],5,FALSE), 0)</f>
        <v>0</v>
      </c>
      <c r="AI173" s="4">
        <f>IFERROR(VLOOKUP($A173,Round32[],5,FALSE), 0)</f>
        <v>0</v>
      </c>
      <c r="AJ173" s="4">
        <f>IFERROR(VLOOKUP($A173,Round33[],5,FALSE), 0)</f>
        <v>0</v>
      </c>
      <c r="AK173" s="4">
        <f>IFERROR(VLOOKUP($A173,Round34[],5,FALSE), 0)</f>
        <v>0</v>
      </c>
      <c r="AL173" s="4">
        <f>IFERROR(VLOOKUP($A173,Round35[],5,FALSE), 0)</f>
        <v>0</v>
      </c>
      <c r="AM173" s="4">
        <f>IFERROR(VLOOKUP($A173,Round36[],5,FALSE), 0)</f>
        <v>0</v>
      </c>
      <c r="AN173" s="4">
        <f>IFERROR(VLOOKUP($A173,Round37[],5,FALSE), 0)</f>
        <v>0</v>
      </c>
      <c r="AO173" s="4">
        <f>IFERROR(VLOOKUP($A173,Round38[],5,FALSE), 0)</f>
        <v>0</v>
      </c>
      <c r="AP173" s="4">
        <f>IFERROR(VLOOKUP($A173,Round39[],5,FALSE), 0)</f>
        <v>0</v>
      </c>
      <c r="AQ173" s="4">
        <f>IFERROR(VLOOKUP($A173,Round40[],5,FALSE), 0)</f>
        <v>0</v>
      </c>
      <c r="AR173" s="4">
        <f>IFERROR(VLOOKUP($A173,Round41[],5,FALSE), 0)</f>
        <v>0</v>
      </c>
      <c r="AS173" s="4">
        <f>IFERROR(VLOOKUP($A173,Round42[],5,FALSE), 0)</f>
        <v>0</v>
      </c>
      <c r="AT173" s="4">
        <f>IFERROR(VLOOKUP($A173,Round43[],5,FALSE), 0)</f>
        <v>0</v>
      </c>
      <c r="AU173" s="4">
        <f>IFERROR(VLOOKUP($A173,Round44[],5,FALSE), 0)</f>
        <v>0</v>
      </c>
      <c r="AV173" s="4">
        <f>IFERROR(VLOOKUP($A173,Round45[],5,FALSE), 0)</f>
        <v>0</v>
      </c>
      <c r="AW173" s="4">
        <f>IFERROR(VLOOKUP($A173,Round46[],5,FALSE), 0)</f>
        <v>0</v>
      </c>
      <c r="AX173" s="4">
        <f>IFERROR(VLOOKUP($A173,Round47[],5,FALSE), 0)</f>
        <v>0</v>
      </c>
      <c r="AY173" s="4">
        <f>IFERROR(VLOOKUP($A173,Round48[],5,FALSE), 0)</f>
        <v>0</v>
      </c>
      <c r="AZ173" s="4">
        <f>IFERROR(VLOOKUP($A173,Round49[],5,FALSE), 0)</f>
        <v>0</v>
      </c>
      <c r="BA173" s="4">
        <f>IFERROR(VLOOKUP($A173,Round50[],5,FALSE), 0)</f>
        <v>0</v>
      </c>
      <c r="BB173" s="4">
        <f>IFERROR(VLOOKUP($A173,Round51[],5,FALSE), 0)</f>
        <v>0</v>
      </c>
      <c r="BC173" s="4">
        <f>IFERROR(VLOOKUP($A173,Round52[],5,FALSE), 0)</f>
        <v>0</v>
      </c>
      <c r="BD173" s="4">
        <f>IFERROR(VLOOKUP($A173,Round53[],5,FALSE), 0)</f>
        <v>0</v>
      </c>
      <c r="BE173" s="4">
        <f>IFERROR(VLOOKUP($A173,Round54[],5,FALSE), 0)</f>
        <v>0</v>
      </c>
      <c r="BF173" s="4">
        <f>IFERROR(VLOOKUP($A173,Round55[],5,FALSE), 0)</f>
        <v>0</v>
      </c>
      <c r="BG173" s="4">
        <f>IFERROR(VLOOKUP($A173,Round56[],5,FALSE), 0)</f>
        <v>0</v>
      </c>
      <c r="BH173" s="4">
        <f>IFERROR(VLOOKUP($A173,Round57[],5,FALSE), 0)</f>
        <v>0</v>
      </c>
      <c r="BI173" s="4">
        <f>IFERROR(VLOOKUP($A173,Round58[],5,FALSE), 0)</f>
        <v>0</v>
      </c>
      <c r="BJ173" s="4">
        <f>IFERROR(VLOOKUP($A173,Round59[],5,FALSE), 0)</f>
        <v>0</v>
      </c>
      <c r="BK173" s="4">
        <f>IFERROR(VLOOKUP($A173,Round60[],5,FALSE), 0)</f>
        <v>0</v>
      </c>
    </row>
    <row r="174" spans="1:63">
      <c r="A174" s="10">
        <v>3791</v>
      </c>
      <c r="B174" s="12" t="s">
        <v>223</v>
      </c>
      <c r="C174" s="11">
        <f xml:space="preserve"> SUM(TotalPoints[[#This Row],[دور 1]:[دور 60]])</f>
        <v>0</v>
      </c>
      <c r="D174" s="13">
        <f>IFERROR(VLOOKUP($A174,Round01[],5,FALSE), 0)</f>
        <v>0</v>
      </c>
      <c r="E174" s="13">
        <f>IFERROR(VLOOKUP($A174,Round02[],5,FALSE), 0)</f>
        <v>0</v>
      </c>
      <c r="F174" s="13">
        <f>IFERROR(VLOOKUP($A174,Round03[],5,FALSE), 0)</f>
        <v>0</v>
      </c>
      <c r="G174" s="13">
        <f>IFERROR(VLOOKUP($A174,Round04[],5,FALSE), 0)</f>
        <v>0</v>
      </c>
      <c r="H174" s="13">
        <f>IFERROR(VLOOKUP($A174,Round05[],5,FALSE), 0)</f>
        <v>0</v>
      </c>
      <c r="I174" s="13">
        <f>IFERROR(VLOOKUP($A174,Round06[],5,FALSE), 0)</f>
        <v>0</v>
      </c>
      <c r="J174" s="13">
        <f>IFERROR(VLOOKUP($A174,Round07[],5,FALSE), 0)</f>
        <v>0</v>
      </c>
      <c r="K174" s="13">
        <f>IFERROR(VLOOKUP($A174,Round08[],5,FALSE), 0)</f>
        <v>0</v>
      </c>
      <c r="L174" s="13">
        <f>IFERROR(VLOOKUP($A174,Round09[],5,FALSE), 0)</f>
        <v>0</v>
      </c>
      <c r="M174" s="13">
        <f>IFERROR(VLOOKUP($A174,Round10[],5,FALSE), 0)</f>
        <v>0</v>
      </c>
      <c r="N174" s="13">
        <f>IFERROR(VLOOKUP($A174,Round11[],5,FALSE), 0)</f>
        <v>0</v>
      </c>
      <c r="O174" s="13">
        <f>IFERROR(VLOOKUP($A174,Round12[],5,FALSE), 0)</f>
        <v>0</v>
      </c>
      <c r="P174" s="13">
        <f>IFERROR(VLOOKUP($A174,Round13[],5,FALSE), 0)</f>
        <v>0</v>
      </c>
      <c r="Q174" s="13">
        <f>IFERROR(VLOOKUP($A174,Round14[],5,FALSE), 0)</f>
        <v>0</v>
      </c>
      <c r="R174" s="13">
        <f>IFERROR(VLOOKUP($A174,Round15[],5,FALSE), 0)</f>
        <v>0</v>
      </c>
      <c r="S174" s="13">
        <f>IFERROR(VLOOKUP($A174,Round16[],5,FALSE), 0)</f>
        <v>0</v>
      </c>
      <c r="T174" s="13">
        <f>IFERROR(VLOOKUP($A174,Round17[],5,FALSE), 0)</f>
        <v>0</v>
      </c>
      <c r="U174" s="13">
        <f>IFERROR(VLOOKUP($A174,Round18[],5,FALSE), 0)</f>
        <v>0</v>
      </c>
      <c r="V174" s="13">
        <f>IFERROR(VLOOKUP($A174,Round19[],5,FALSE), 0)</f>
        <v>0</v>
      </c>
      <c r="W174" s="13">
        <f>IFERROR(VLOOKUP($A174,Round20[],5,FALSE), 0)</f>
        <v>0</v>
      </c>
      <c r="X174" s="13">
        <f>IFERROR(VLOOKUP($A174,Round21[],5,FALSE), 0)</f>
        <v>0</v>
      </c>
      <c r="Y174" s="13">
        <f>IFERROR(VLOOKUP($A174,Round22[],5,FALSE), 0)</f>
        <v>0</v>
      </c>
      <c r="Z174" s="13">
        <f>IFERROR(VLOOKUP($A174,Round23[],5,FALSE), 0)</f>
        <v>0</v>
      </c>
      <c r="AA174" s="13">
        <f>IFERROR(VLOOKUP($A174,Round24[],5,FALSE), 0)</f>
        <v>0</v>
      </c>
      <c r="AB174" s="13">
        <f>IFERROR(VLOOKUP($A174,Round25[],5,FALSE), 0)</f>
        <v>0</v>
      </c>
      <c r="AC174" s="13">
        <f>IFERROR(VLOOKUP($A174,Round26[],5,FALSE), 0)</f>
        <v>0</v>
      </c>
      <c r="AD174" s="13">
        <f>IFERROR(VLOOKUP($A174,Round27[],5,FALSE), 0)</f>
        <v>0</v>
      </c>
      <c r="AE174" s="13">
        <f>IFERROR(VLOOKUP($A174,Round28[],5,FALSE), 0)</f>
        <v>0</v>
      </c>
      <c r="AF174" s="13">
        <f>IFERROR(VLOOKUP($A174,Round29[],5,FALSE), 0)</f>
        <v>0</v>
      </c>
      <c r="AG174" s="13">
        <f>IFERROR(VLOOKUP($A174,Round30[],5,FALSE), 0)</f>
        <v>0</v>
      </c>
      <c r="AH174" s="13">
        <f>IFERROR(VLOOKUP($A174,Round31[],5,FALSE), 0)</f>
        <v>0</v>
      </c>
      <c r="AI174" s="13">
        <f>IFERROR(VLOOKUP($A174,Round32[],5,FALSE), 0)</f>
        <v>0</v>
      </c>
      <c r="AJ174" s="13">
        <f>IFERROR(VLOOKUP($A174,Round33[],5,FALSE), 0)</f>
        <v>0</v>
      </c>
      <c r="AK174" s="13">
        <f>IFERROR(VLOOKUP($A174,Round34[],5,FALSE), 0)</f>
        <v>0</v>
      </c>
      <c r="AL174" s="13">
        <f>IFERROR(VLOOKUP($A174,Round35[],5,FALSE), 0)</f>
        <v>0</v>
      </c>
      <c r="AM174" s="13">
        <f>IFERROR(VLOOKUP($A174,Round36[],5,FALSE), 0)</f>
        <v>0</v>
      </c>
      <c r="AN174" s="13">
        <f>IFERROR(VLOOKUP($A174,Round37[],5,FALSE), 0)</f>
        <v>0</v>
      </c>
      <c r="AO174" s="13">
        <f>IFERROR(VLOOKUP($A174,Round38[],5,FALSE), 0)</f>
        <v>0</v>
      </c>
      <c r="AP174" s="13">
        <f>IFERROR(VLOOKUP($A174,Round39[],5,FALSE), 0)</f>
        <v>0</v>
      </c>
      <c r="AQ174" s="13">
        <f>IFERROR(VLOOKUP($A174,Round40[],5,FALSE), 0)</f>
        <v>0</v>
      </c>
      <c r="AR174" s="13">
        <f>IFERROR(VLOOKUP($A174,Round41[],5,FALSE), 0)</f>
        <v>0</v>
      </c>
      <c r="AS174" s="13">
        <f>IFERROR(VLOOKUP($A174,Round42[],5,FALSE), 0)</f>
        <v>0</v>
      </c>
      <c r="AT174" s="13">
        <f>IFERROR(VLOOKUP($A174,Round43[],5,FALSE), 0)</f>
        <v>0</v>
      </c>
      <c r="AU174" s="13">
        <f>IFERROR(VLOOKUP($A174,Round44[],5,FALSE), 0)</f>
        <v>0</v>
      </c>
      <c r="AV174" s="13">
        <f>IFERROR(VLOOKUP($A174,Round45[],5,FALSE), 0)</f>
        <v>0</v>
      </c>
      <c r="AW174" s="13">
        <f>IFERROR(VLOOKUP($A174,Round46[],5,FALSE), 0)</f>
        <v>0</v>
      </c>
      <c r="AX174" s="13">
        <f>IFERROR(VLOOKUP($A174,Round47[],5,FALSE), 0)</f>
        <v>0</v>
      </c>
      <c r="AY174" s="13">
        <f>IFERROR(VLOOKUP($A174,Round48[],5,FALSE), 0)</f>
        <v>0</v>
      </c>
      <c r="AZ174" s="13">
        <f>IFERROR(VLOOKUP($A174,Round49[],5,FALSE), 0)</f>
        <v>0</v>
      </c>
      <c r="BA174" s="13">
        <f>IFERROR(VLOOKUP($A174,Round50[],5,FALSE), 0)</f>
        <v>0</v>
      </c>
      <c r="BB174" s="13">
        <f>IFERROR(VLOOKUP($A174,Round51[],5,FALSE), 0)</f>
        <v>0</v>
      </c>
      <c r="BC174" s="13">
        <f>IFERROR(VLOOKUP($A174,Round52[],5,FALSE), 0)</f>
        <v>0</v>
      </c>
      <c r="BD174" s="13">
        <f>IFERROR(VLOOKUP($A174,Round53[],5,FALSE), 0)</f>
        <v>0</v>
      </c>
      <c r="BE174" s="13">
        <f>IFERROR(VLOOKUP($A174,Round54[],5,FALSE), 0)</f>
        <v>0</v>
      </c>
      <c r="BF174" s="13">
        <f>IFERROR(VLOOKUP($A174,Round55[],5,FALSE), 0)</f>
        <v>0</v>
      </c>
      <c r="BG174" s="13">
        <f>IFERROR(VLOOKUP($A174,Round56[],5,FALSE), 0)</f>
        <v>0</v>
      </c>
      <c r="BH174" s="13">
        <f>IFERROR(VLOOKUP($A174,Round57[],5,FALSE), 0)</f>
        <v>0</v>
      </c>
      <c r="BI174" s="13">
        <f>IFERROR(VLOOKUP($A174,Round58[],5,FALSE), 0)</f>
        <v>0</v>
      </c>
      <c r="BJ174" s="13">
        <f>IFERROR(VLOOKUP($A174,Round59[],5,FALSE), 0)</f>
        <v>0</v>
      </c>
      <c r="BK174" s="13">
        <f>IFERROR(VLOOKUP($A174,Round60[],5,FALSE), 0)</f>
        <v>0</v>
      </c>
    </row>
    <row r="175" spans="1:63">
      <c r="A175" s="10"/>
      <c r="B175" s="12"/>
      <c r="C175" s="11">
        <f xml:space="preserve"> SUM(TotalPoints[[#This Row],[دور 1]:[دور 60]])</f>
        <v>0</v>
      </c>
      <c r="D175" s="13">
        <f>IFERROR(VLOOKUP($A175,Round01[],5,FALSE), 0)</f>
        <v>0</v>
      </c>
      <c r="E175" s="13">
        <f>IFERROR(VLOOKUP($A175,Round02[],5,FALSE), 0)</f>
        <v>0</v>
      </c>
      <c r="F175" s="13">
        <f>IFERROR(VLOOKUP($A175,Round03[],5,FALSE), 0)</f>
        <v>0</v>
      </c>
      <c r="G175" s="13">
        <f>IFERROR(VLOOKUP($A175,Round04[],5,FALSE), 0)</f>
        <v>0</v>
      </c>
      <c r="H175" s="13">
        <f>IFERROR(VLOOKUP($A175,Round05[],5,FALSE), 0)</f>
        <v>0</v>
      </c>
      <c r="I175" s="13">
        <f>IFERROR(VLOOKUP($A175,Round06[],5,FALSE), 0)</f>
        <v>0</v>
      </c>
      <c r="J175" s="13">
        <f>IFERROR(VLOOKUP($A175,Round07[],5,FALSE), 0)</f>
        <v>0</v>
      </c>
      <c r="K175" s="13">
        <f>IFERROR(VLOOKUP($A175,Round08[],5,FALSE), 0)</f>
        <v>0</v>
      </c>
      <c r="L175" s="13">
        <f>IFERROR(VLOOKUP($A175,Round09[],5,FALSE), 0)</f>
        <v>0</v>
      </c>
      <c r="M175" s="13">
        <f>IFERROR(VLOOKUP($A175,Round10[],5,FALSE), 0)</f>
        <v>0</v>
      </c>
      <c r="N175" s="13">
        <f>IFERROR(VLOOKUP($A175,Round11[],5,FALSE), 0)</f>
        <v>0</v>
      </c>
      <c r="O175" s="13">
        <f>IFERROR(VLOOKUP($A175,Round12[],5,FALSE), 0)</f>
        <v>0</v>
      </c>
      <c r="P175" s="13">
        <f>IFERROR(VLOOKUP($A175,Round13[],5,FALSE), 0)</f>
        <v>0</v>
      </c>
      <c r="Q175" s="13">
        <f>IFERROR(VLOOKUP($A175,Round14[],5,FALSE), 0)</f>
        <v>0</v>
      </c>
      <c r="R175" s="13">
        <f>IFERROR(VLOOKUP($A175,Round15[],5,FALSE), 0)</f>
        <v>0</v>
      </c>
      <c r="S175" s="13">
        <f>IFERROR(VLOOKUP($A175,Round16[],5,FALSE), 0)</f>
        <v>0</v>
      </c>
      <c r="T175" s="13">
        <f>IFERROR(VLOOKUP($A175,Round17[],5,FALSE), 0)</f>
        <v>0</v>
      </c>
      <c r="U175" s="13">
        <f>IFERROR(VLOOKUP($A175,Round18[],5,FALSE), 0)</f>
        <v>0</v>
      </c>
      <c r="V175" s="13">
        <f>IFERROR(VLOOKUP($A175,Round19[],5,FALSE), 0)</f>
        <v>0</v>
      </c>
      <c r="W175" s="13">
        <f>IFERROR(VLOOKUP($A175,Round20[],5,FALSE), 0)</f>
        <v>0</v>
      </c>
      <c r="X175" s="13">
        <f>IFERROR(VLOOKUP($A175,Round21[],5,FALSE), 0)</f>
        <v>0</v>
      </c>
      <c r="Y175" s="13">
        <f>IFERROR(VLOOKUP($A175,Round22[],5,FALSE), 0)</f>
        <v>0</v>
      </c>
      <c r="Z175" s="13">
        <f>IFERROR(VLOOKUP($A175,Round23[],5,FALSE), 0)</f>
        <v>0</v>
      </c>
      <c r="AA175" s="13">
        <f>IFERROR(VLOOKUP($A175,Round24[],5,FALSE), 0)</f>
        <v>0</v>
      </c>
      <c r="AB175" s="13">
        <f>IFERROR(VLOOKUP($A175,Round25[],5,FALSE), 0)</f>
        <v>0</v>
      </c>
      <c r="AC175" s="13">
        <f>IFERROR(VLOOKUP($A175,Round26[],5,FALSE), 0)</f>
        <v>0</v>
      </c>
      <c r="AD175" s="13">
        <f>IFERROR(VLOOKUP($A175,Round27[],5,FALSE), 0)</f>
        <v>0</v>
      </c>
      <c r="AE175" s="13">
        <f>IFERROR(VLOOKUP($A175,Round28[],5,FALSE), 0)</f>
        <v>0</v>
      </c>
      <c r="AF175" s="13">
        <f>IFERROR(VLOOKUP($A175,Round29[],5,FALSE), 0)</f>
        <v>0</v>
      </c>
      <c r="AG175" s="13">
        <f>IFERROR(VLOOKUP($A175,Round30[],5,FALSE), 0)</f>
        <v>0</v>
      </c>
      <c r="AH175" s="13">
        <f>IFERROR(VLOOKUP($A175,Round31[],5,FALSE), 0)</f>
        <v>0</v>
      </c>
      <c r="AI175" s="13">
        <f>IFERROR(VLOOKUP($A175,Round32[],5,FALSE), 0)</f>
        <v>0</v>
      </c>
      <c r="AJ175" s="13">
        <f>IFERROR(VLOOKUP($A175,Round33[],5,FALSE), 0)</f>
        <v>0</v>
      </c>
      <c r="AK175" s="13">
        <f>IFERROR(VLOOKUP($A175,Round34[],5,FALSE), 0)</f>
        <v>0</v>
      </c>
      <c r="AL175" s="13">
        <f>IFERROR(VLOOKUP($A175,Round35[],5,FALSE), 0)</f>
        <v>0</v>
      </c>
      <c r="AM175" s="13">
        <f>IFERROR(VLOOKUP($A175,Round36[],5,FALSE), 0)</f>
        <v>0</v>
      </c>
      <c r="AN175" s="13">
        <f>IFERROR(VLOOKUP($A175,Round37[],5,FALSE), 0)</f>
        <v>0</v>
      </c>
      <c r="AO175" s="13">
        <f>IFERROR(VLOOKUP($A175,Round38[],5,FALSE), 0)</f>
        <v>0</v>
      </c>
      <c r="AP175" s="13">
        <f>IFERROR(VLOOKUP($A175,Round39[],5,FALSE), 0)</f>
        <v>0</v>
      </c>
      <c r="AQ175" s="13">
        <f>IFERROR(VLOOKUP($A175,Round40[],5,FALSE), 0)</f>
        <v>0</v>
      </c>
      <c r="AR175" s="13">
        <f>IFERROR(VLOOKUP($A175,Round41[],5,FALSE), 0)</f>
        <v>0</v>
      </c>
      <c r="AS175" s="13">
        <f>IFERROR(VLOOKUP($A175,Round42[],5,FALSE), 0)</f>
        <v>0</v>
      </c>
      <c r="AT175" s="13">
        <f>IFERROR(VLOOKUP($A175,Round43[],5,FALSE), 0)</f>
        <v>0</v>
      </c>
      <c r="AU175" s="13">
        <f>IFERROR(VLOOKUP($A175,Round44[],5,FALSE), 0)</f>
        <v>0</v>
      </c>
      <c r="AV175" s="13">
        <f>IFERROR(VLOOKUP($A175,Round45[],5,FALSE), 0)</f>
        <v>0</v>
      </c>
      <c r="AW175" s="13">
        <f>IFERROR(VLOOKUP($A175,Round46[],5,FALSE), 0)</f>
        <v>0</v>
      </c>
      <c r="AX175" s="13">
        <f>IFERROR(VLOOKUP($A175,Round47[],5,FALSE), 0)</f>
        <v>0</v>
      </c>
      <c r="AY175" s="13">
        <f>IFERROR(VLOOKUP($A175,Round48[],5,FALSE), 0)</f>
        <v>0</v>
      </c>
      <c r="AZ175" s="13">
        <f>IFERROR(VLOOKUP($A175,Round49[],5,FALSE), 0)</f>
        <v>0</v>
      </c>
      <c r="BA175" s="13">
        <f>IFERROR(VLOOKUP($A175,Round50[],5,FALSE), 0)</f>
        <v>0</v>
      </c>
      <c r="BB175" s="13">
        <f>IFERROR(VLOOKUP($A175,Round51[],5,FALSE), 0)</f>
        <v>0</v>
      </c>
      <c r="BC175" s="13">
        <f>IFERROR(VLOOKUP($A175,Round52[],5,FALSE), 0)</f>
        <v>0</v>
      </c>
      <c r="BD175" s="13">
        <f>IFERROR(VLOOKUP($A175,Round53[],5,FALSE), 0)</f>
        <v>0</v>
      </c>
      <c r="BE175" s="13">
        <f>IFERROR(VLOOKUP($A175,Round54[],5,FALSE), 0)</f>
        <v>0</v>
      </c>
      <c r="BF175" s="13">
        <f>IFERROR(VLOOKUP($A175,Round55[],5,FALSE), 0)</f>
        <v>0</v>
      </c>
      <c r="BG175" s="13">
        <f>IFERROR(VLOOKUP($A175,Round56[],5,FALSE), 0)</f>
        <v>0</v>
      </c>
      <c r="BH175" s="13">
        <f>IFERROR(VLOOKUP($A175,Round57[],5,FALSE), 0)</f>
        <v>0</v>
      </c>
      <c r="BI175" s="13">
        <f>IFERROR(VLOOKUP($A175,Round58[],5,FALSE), 0)</f>
        <v>0</v>
      </c>
      <c r="BJ175" s="13">
        <f>IFERROR(VLOOKUP($A175,Round59[],5,FALSE), 0)</f>
        <v>0</v>
      </c>
      <c r="BK175" s="13">
        <f>IFERROR(VLOOKUP($A175,Round60[],5,FALSE), 0)</f>
        <v>0</v>
      </c>
    </row>
    <row r="176" spans="1:63">
      <c r="A176" s="10"/>
      <c r="B176" s="12"/>
      <c r="C176" s="11">
        <f xml:space="preserve"> SUM(TotalPoints[[#This Row],[دور 1]:[دور 60]])</f>
        <v>0</v>
      </c>
      <c r="D176" s="13">
        <f>IFERROR(VLOOKUP($A176,Round01[],5,FALSE), 0)</f>
        <v>0</v>
      </c>
      <c r="E176" s="13">
        <f>IFERROR(VLOOKUP($A176,Round02[],5,FALSE), 0)</f>
        <v>0</v>
      </c>
      <c r="F176" s="13">
        <f>IFERROR(VLOOKUP($A176,Round03[],5,FALSE), 0)</f>
        <v>0</v>
      </c>
      <c r="G176" s="13">
        <f>IFERROR(VLOOKUP($A176,Round04[],5,FALSE), 0)</f>
        <v>0</v>
      </c>
      <c r="H176" s="13">
        <f>IFERROR(VLOOKUP($A176,Round05[],5,FALSE), 0)</f>
        <v>0</v>
      </c>
      <c r="I176" s="13">
        <f>IFERROR(VLOOKUP($A176,Round06[],5,FALSE), 0)</f>
        <v>0</v>
      </c>
      <c r="J176" s="13">
        <f>IFERROR(VLOOKUP($A176,Round07[],5,FALSE), 0)</f>
        <v>0</v>
      </c>
      <c r="K176" s="13">
        <f>IFERROR(VLOOKUP($A176,Round08[],5,FALSE), 0)</f>
        <v>0</v>
      </c>
      <c r="L176" s="13">
        <f>IFERROR(VLOOKUP($A176,Round09[],5,FALSE), 0)</f>
        <v>0</v>
      </c>
      <c r="M176" s="13">
        <f>IFERROR(VLOOKUP($A176,Round10[],5,FALSE), 0)</f>
        <v>0</v>
      </c>
      <c r="N176" s="13">
        <f>IFERROR(VLOOKUP($A176,Round11[],5,FALSE), 0)</f>
        <v>0</v>
      </c>
      <c r="O176" s="13">
        <f>IFERROR(VLOOKUP($A176,Round12[],5,FALSE), 0)</f>
        <v>0</v>
      </c>
      <c r="P176" s="13">
        <f>IFERROR(VLOOKUP($A176,Round13[],5,FALSE), 0)</f>
        <v>0</v>
      </c>
      <c r="Q176" s="13">
        <f>IFERROR(VLOOKUP($A176,Round14[],5,FALSE), 0)</f>
        <v>0</v>
      </c>
      <c r="R176" s="13">
        <f>IFERROR(VLOOKUP($A176,Round15[],5,FALSE), 0)</f>
        <v>0</v>
      </c>
      <c r="S176" s="13">
        <f>IFERROR(VLOOKUP($A176,Round16[],5,FALSE), 0)</f>
        <v>0</v>
      </c>
      <c r="T176" s="13">
        <f>IFERROR(VLOOKUP($A176,Round17[],5,FALSE), 0)</f>
        <v>0</v>
      </c>
      <c r="U176" s="13">
        <f>IFERROR(VLOOKUP($A176,Round18[],5,FALSE), 0)</f>
        <v>0</v>
      </c>
      <c r="V176" s="13">
        <f>IFERROR(VLOOKUP($A176,Round19[],5,FALSE), 0)</f>
        <v>0</v>
      </c>
      <c r="W176" s="13">
        <f>IFERROR(VLOOKUP($A176,Round20[],5,FALSE), 0)</f>
        <v>0</v>
      </c>
      <c r="X176" s="13">
        <f>IFERROR(VLOOKUP($A176,Round21[],5,FALSE), 0)</f>
        <v>0</v>
      </c>
      <c r="Y176" s="13">
        <f>IFERROR(VLOOKUP($A176,Round22[],5,FALSE), 0)</f>
        <v>0</v>
      </c>
      <c r="Z176" s="13">
        <f>IFERROR(VLOOKUP($A176,Round23[],5,FALSE), 0)</f>
        <v>0</v>
      </c>
      <c r="AA176" s="13">
        <f>IFERROR(VLOOKUP($A176,Round24[],5,FALSE), 0)</f>
        <v>0</v>
      </c>
      <c r="AB176" s="13">
        <f>IFERROR(VLOOKUP($A176,Round25[],5,FALSE), 0)</f>
        <v>0</v>
      </c>
      <c r="AC176" s="13">
        <f>IFERROR(VLOOKUP($A176,Round26[],5,FALSE), 0)</f>
        <v>0</v>
      </c>
      <c r="AD176" s="13">
        <f>IFERROR(VLOOKUP($A176,Round27[],5,FALSE), 0)</f>
        <v>0</v>
      </c>
      <c r="AE176" s="13">
        <f>IFERROR(VLOOKUP($A176,Round28[],5,FALSE), 0)</f>
        <v>0</v>
      </c>
      <c r="AF176" s="13">
        <f>IFERROR(VLOOKUP($A176,Round29[],5,FALSE), 0)</f>
        <v>0</v>
      </c>
      <c r="AG176" s="13">
        <f>IFERROR(VLOOKUP($A176,Round30[],5,FALSE), 0)</f>
        <v>0</v>
      </c>
      <c r="AH176" s="13">
        <f>IFERROR(VLOOKUP($A176,Round31[],5,FALSE), 0)</f>
        <v>0</v>
      </c>
      <c r="AI176" s="13">
        <f>IFERROR(VLOOKUP($A176,Round32[],5,FALSE), 0)</f>
        <v>0</v>
      </c>
      <c r="AJ176" s="13">
        <f>IFERROR(VLOOKUP($A176,Round33[],5,FALSE), 0)</f>
        <v>0</v>
      </c>
      <c r="AK176" s="13">
        <f>IFERROR(VLOOKUP($A176,Round34[],5,FALSE), 0)</f>
        <v>0</v>
      </c>
      <c r="AL176" s="13">
        <f>IFERROR(VLOOKUP($A176,Round35[],5,FALSE), 0)</f>
        <v>0</v>
      </c>
      <c r="AM176" s="13">
        <f>IFERROR(VLOOKUP($A176,Round36[],5,FALSE), 0)</f>
        <v>0</v>
      </c>
      <c r="AN176" s="13">
        <f>IFERROR(VLOOKUP($A176,Round37[],5,FALSE), 0)</f>
        <v>0</v>
      </c>
      <c r="AO176" s="13">
        <f>IFERROR(VLOOKUP($A176,Round38[],5,FALSE), 0)</f>
        <v>0</v>
      </c>
      <c r="AP176" s="13">
        <f>IFERROR(VLOOKUP($A176,Round39[],5,FALSE), 0)</f>
        <v>0</v>
      </c>
      <c r="AQ176" s="13">
        <f>IFERROR(VLOOKUP($A176,Round40[],5,FALSE), 0)</f>
        <v>0</v>
      </c>
      <c r="AR176" s="13">
        <f>IFERROR(VLOOKUP($A176,Round41[],5,FALSE), 0)</f>
        <v>0</v>
      </c>
      <c r="AS176" s="13">
        <f>IFERROR(VLOOKUP($A176,Round42[],5,FALSE), 0)</f>
        <v>0</v>
      </c>
      <c r="AT176" s="13">
        <f>IFERROR(VLOOKUP($A176,Round43[],5,FALSE), 0)</f>
        <v>0</v>
      </c>
      <c r="AU176" s="13">
        <f>IFERROR(VLOOKUP($A176,Round44[],5,FALSE), 0)</f>
        <v>0</v>
      </c>
      <c r="AV176" s="13">
        <f>IFERROR(VLOOKUP($A176,Round45[],5,FALSE), 0)</f>
        <v>0</v>
      </c>
      <c r="AW176" s="13">
        <f>IFERROR(VLOOKUP($A176,Round46[],5,FALSE), 0)</f>
        <v>0</v>
      </c>
      <c r="AX176" s="13">
        <f>IFERROR(VLOOKUP($A176,Round47[],5,FALSE), 0)</f>
        <v>0</v>
      </c>
      <c r="AY176" s="13">
        <f>IFERROR(VLOOKUP($A176,Round48[],5,FALSE), 0)</f>
        <v>0</v>
      </c>
      <c r="AZ176" s="13">
        <f>IFERROR(VLOOKUP($A176,Round49[],5,FALSE), 0)</f>
        <v>0</v>
      </c>
      <c r="BA176" s="13">
        <f>IFERROR(VLOOKUP($A176,Round50[],5,FALSE), 0)</f>
        <v>0</v>
      </c>
      <c r="BB176" s="13">
        <f>IFERROR(VLOOKUP($A176,Round51[],5,FALSE), 0)</f>
        <v>0</v>
      </c>
      <c r="BC176" s="13">
        <f>IFERROR(VLOOKUP($A176,Round52[],5,FALSE), 0)</f>
        <v>0</v>
      </c>
      <c r="BD176" s="13">
        <f>IFERROR(VLOOKUP($A176,Round53[],5,FALSE), 0)</f>
        <v>0</v>
      </c>
      <c r="BE176" s="13">
        <f>IFERROR(VLOOKUP($A176,Round54[],5,FALSE), 0)</f>
        <v>0</v>
      </c>
      <c r="BF176" s="13">
        <f>IFERROR(VLOOKUP($A176,Round55[],5,FALSE), 0)</f>
        <v>0</v>
      </c>
      <c r="BG176" s="13">
        <f>IFERROR(VLOOKUP($A176,Round56[],5,FALSE), 0)</f>
        <v>0</v>
      </c>
      <c r="BH176" s="13">
        <f>IFERROR(VLOOKUP($A176,Round57[],5,FALSE), 0)</f>
        <v>0</v>
      </c>
      <c r="BI176" s="13">
        <f>IFERROR(VLOOKUP($A176,Round58[],5,FALSE), 0)</f>
        <v>0</v>
      </c>
      <c r="BJ176" s="13">
        <f>IFERROR(VLOOKUP($A176,Round59[],5,FALSE), 0)</f>
        <v>0</v>
      </c>
      <c r="BK176" s="13">
        <f>IFERROR(VLOOKUP($A176,Round60[],5,FALSE), 0)</f>
        <v>0</v>
      </c>
    </row>
    <row r="177" spans="1:63">
      <c r="A177" s="10"/>
      <c r="B177" s="12"/>
      <c r="C177" s="11">
        <f xml:space="preserve"> SUM(TotalPoints[[#This Row],[دور 1]:[دور 60]])</f>
        <v>0</v>
      </c>
      <c r="D177" s="13">
        <f>IFERROR(VLOOKUP($A177,Round01[],5,FALSE), 0)</f>
        <v>0</v>
      </c>
      <c r="E177" s="13">
        <f>IFERROR(VLOOKUP($A177,Round02[],5,FALSE), 0)</f>
        <v>0</v>
      </c>
      <c r="F177" s="13">
        <f>IFERROR(VLOOKUP($A177,Round03[],5,FALSE), 0)</f>
        <v>0</v>
      </c>
      <c r="G177" s="13">
        <f>IFERROR(VLOOKUP($A177,Round04[],5,FALSE), 0)</f>
        <v>0</v>
      </c>
      <c r="H177" s="13">
        <f>IFERROR(VLOOKUP($A177,Round05[],5,FALSE), 0)</f>
        <v>0</v>
      </c>
      <c r="I177" s="13">
        <f>IFERROR(VLOOKUP($A177,Round06[],5,FALSE), 0)</f>
        <v>0</v>
      </c>
      <c r="J177" s="13">
        <f>IFERROR(VLOOKUP($A177,Round07[],5,FALSE), 0)</f>
        <v>0</v>
      </c>
      <c r="K177" s="13">
        <f>IFERROR(VLOOKUP($A177,Round08[],5,FALSE), 0)</f>
        <v>0</v>
      </c>
      <c r="L177" s="13">
        <f>IFERROR(VLOOKUP($A177,Round09[],5,FALSE), 0)</f>
        <v>0</v>
      </c>
      <c r="M177" s="13">
        <f>IFERROR(VLOOKUP($A177,Round10[],5,FALSE), 0)</f>
        <v>0</v>
      </c>
      <c r="N177" s="13">
        <f>IFERROR(VLOOKUP($A177,Round11[],5,FALSE), 0)</f>
        <v>0</v>
      </c>
      <c r="O177" s="13">
        <f>IFERROR(VLOOKUP($A177,Round12[],5,FALSE), 0)</f>
        <v>0</v>
      </c>
      <c r="P177" s="13">
        <f>IFERROR(VLOOKUP($A177,Round13[],5,FALSE), 0)</f>
        <v>0</v>
      </c>
      <c r="Q177" s="13">
        <f>IFERROR(VLOOKUP($A177,Round14[],5,FALSE), 0)</f>
        <v>0</v>
      </c>
      <c r="R177" s="13">
        <f>IFERROR(VLOOKUP($A177,Round15[],5,FALSE), 0)</f>
        <v>0</v>
      </c>
      <c r="S177" s="13">
        <f>IFERROR(VLOOKUP($A177,Round16[],5,FALSE), 0)</f>
        <v>0</v>
      </c>
      <c r="T177" s="13">
        <f>IFERROR(VLOOKUP($A177,Round17[],5,FALSE), 0)</f>
        <v>0</v>
      </c>
      <c r="U177" s="13">
        <f>IFERROR(VLOOKUP($A177,Round18[],5,FALSE), 0)</f>
        <v>0</v>
      </c>
      <c r="V177" s="13">
        <f>IFERROR(VLOOKUP($A177,Round19[],5,FALSE), 0)</f>
        <v>0</v>
      </c>
      <c r="W177" s="13">
        <f>IFERROR(VLOOKUP($A177,Round20[],5,FALSE), 0)</f>
        <v>0</v>
      </c>
      <c r="X177" s="13">
        <f>IFERROR(VLOOKUP($A177,Round21[],5,FALSE), 0)</f>
        <v>0</v>
      </c>
      <c r="Y177" s="13">
        <f>IFERROR(VLOOKUP($A177,Round22[],5,FALSE), 0)</f>
        <v>0</v>
      </c>
      <c r="Z177" s="13">
        <f>IFERROR(VLOOKUP($A177,Round23[],5,FALSE), 0)</f>
        <v>0</v>
      </c>
      <c r="AA177" s="13">
        <f>IFERROR(VLOOKUP($A177,Round24[],5,FALSE), 0)</f>
        <v>0</v>
      </c>
      <c r="AB177" s="13">
        <f>IFERROR(VLOOKUP($A177,Round25[],5,FALSE), 0)</f>
        <v>0</v>
      </c>
      <c r="AC177" s="13">
        <f>IFERROR(VLOOKUP($A177,Round26[],5,FALSE), 0)</f>
        <v>0</v>
      </c>
      <c r="AD177" s="13">
        <f>IFERROR(VLOOKUP($A177,Round27[],5,FALSE), 0)</f>
        <v>0</v>
      </c>
      <c r="AE177" s="13">
        <f>IFERROR(VLOOKUP($A177,Round28[],5,FALSE), 0)</f>
        <v>0</v>
      </c>
      <c r="AF177" s="13">
        <f>IFERROR(VLOOKUP($A177,Round29[],5,FALSE), 0)</f>
        <v>0</v>
      </c>
      <c r="AG177" s="13">
        <f>IFERROR(VLOOKUP($A177,Round30[],5,FALSE), 0)</f>
        <v>0</v>
      </c>
      <c r="AH177" s="13">
        <f>IFERROR(VLOOKUP($A177,Round31[],5,FALSE), 0)</f>
        <v>0</v>
      </c>
      <c r="AI177" s="13">
        <f>IFERROR(VLOOKUP($A177,Round32[],5,FALSE), 0)</f>
        <v>0</v>
      </c>
      <c r="AJ177" s="13">
        <f>IFERROR(VLOOKUP($A177,Round33[],5,FALSE), 0)</f>
        <v>0</v>
      </c>
      <c r="AK177" s="13">
        <f>IFERROR(VLOOKUP($A177,Round34[],5,FALSE), 0)</f>
        <v>0</v>
      </c>
      <c r="AL177" s="13">
        <f>IFERROR(VLOOKUP($A177,Round35[],5,FALSE), 0)</f>
        <v>0</v>
      </c>
      <c r="AM177" s="13">
        <f>IFERROR(VLOOKUP($A177,Round36[],5,FALSE), 0)</f>
        <v>0</v>
      </c>
      <c r="AN177" s="13">
        <f>IFERROR(VLOOKUP($A177,Round37[],5,FALSE), 0)</f>
        <v>0</v>
      </c>
      <c r="AO177" s="13">
        <f>IFERROR(VLOOKUP($A177,Round38[],5,FALSE), 0)</f>
        <v>0</v>
      </c>
      <c r="AP177" s="13">
        <f>IFERROR(VLOOKUP($A177,Round39[],5,FALSE), 0)</f>
        <v>0</v>
      </c>
      <c r="AQ177" s="13">
        <f>IFERROR(VLOOKUP($A177,Round40[],5,FALSE), 0)</f>
        <v>0</v>
      </c>
      <c r="AR177" s="13">
        <f>IFERROR(VLOOKUP($A177,Round41[],5,FALSE), 0)</f>
        <v>0</v>
      </c>
      <c r="AS177" s="13">
        <f>IFERROR(VLOOKUP($A177,Round42[],5,FALSE), 0)</f>
        <v>0</v>
      </c>
      <c r="AT177" s="13">
        <f>IFERROR(VLOOKUP($A177,Round43[],5,FALSE), 0)</f>
        <v>0</v>
      </c>
      <c r="AU177" s="13">
        <f>IFERROR(VLOOKUP($A177,Round44[],5,FALSE), 0)</f>
        <v>0</v>
      </c>
      <c r="AV177" s="13">
        <f>IFERROR(VLOOKUP($A177,Round45[],5,FALSE), 0)</f>
        <v>0</v>
      </c>
      <c r="AW177" s="13">
        <f>IFERROR(VLOOKUP($A177,Round46[],5,FALSE), 0)</f>
        <v>0</v>
      </c>
      <c r="AX177" s="13">
        <f>IFERROR(VLOOKUP($A177,Round47[],5,FALSE), 0)</f>
        <v>0</v>
      </c>
      <c r="AY177" s="13">
        <f>IFERROR(VLOOKUP($A177,Round48[],5,FALSE), 0)</f>
        <v>0</v>
      </c>
      <c r="AZ177" s="13">
        <f>IFERROR(VLOOKUP($A177,Round49[],5,FALSE), 0)</f>
        <v>0</v>
      </c>
      <c r="BA177" s="13">
        <f>IFERROR(VLOOKUP($A177,Round50[],5,FALSE), 0)</f>
        <v>0</v>
      </c>
      <c r="BB177" s="13">
        <f>IFERROR(VLOOKUP($A177,Round51[],5,FALSE), 0)</f>
        <v>0</v>
      </c>
      <c r="BC177" s="13">
        <f>IFERROR(VLOOKUP($A177,Round52[],5,FALSE), 0)</f>
        <v>0</v>
      </c>
      <c r="BD177" s="13">
        <f>IFERROR(VLOOKUP($A177,Round53[],5,FALSE), 0)</f>
        <v>0</v>
      </c>
      <c r="BE177" s="13">
        <f>IFERROR(VLOOKUP($A177,Round54[],5,FALSE), 0)</f>
        <v>0</v>
      </c>
      <c r="BF177" s="13">
        <f>IFERROR(VLOOKUP($A177,Round55[],5,FALSE), 0)</f>
        <v>0</v>
      </c>
      <c r="BG177" s="13">
        <f>IFERROR(VLOOKUP($A177,Round56[],5,FALSE), 0)</f>
        <v>0</v>
      </c>
      <c r="BH177" s="13">
        <f>IFERROR(VLOOKUP($A177,Round57[],5,FALSE), 0)</f>
        <v>0</v>
      </c>
      <c r="BI177" s="13">
        <f>IFERROR(VLOOKUP($A177,Round58[],5,FALSE), 0)</f>
        <v>0</v>
      </c>
      <c r="BJ177" s="13">
        <f>IFERROR(VLOOKUP($A177,Round59[],5,FALSE), 0)</f>
        <v>0</v>
      </c>
      <c r="BK177" s="13">
        <f>IFERROR(VLOOKUP($A177,Round60[],5,FALSE), 0)</f>
        <v>0</v>
      </c>
    </row>
    <row r="178" spans="1:63">
      <c r="A178" s="10"/>
      <c r="B178" s="12"/>
      <c r="C178" s="11">
        <f xml:space="preserve"> SUM(TotalPoints[[#This Row],[دور 1]:[دور 60]])</f>
        <v>0</v>
      </c>
      <c r="D178" s="13">
        <f>IFERROR(VLOOKUP($A178,Round01[],5,FALSE), 0)</f>
        <v>0</v>
      </c>
      <c r="E178" s="13">
        <f>IFERROR(VLOOKUP($A178,Round02[],5,FALSE), 0)</f>
        <v>0</v>
      </c>
      <c r="F178" s="13">
        <f>IFERROR(VLOOKUP($A178,Round03[],5,FALSE), 0)</f>
        <v>0</v>
      </c>
      <c r="G178" s="13">
        <f>IFERROR(VLOOKUP($A178,Round04[],5,FALSE), 0)</f>
        <v>0</v>
      </c>
      <c r="H178" s="13">
        <f>IFERROR(VLOOKUP($A178,Round05[],5,FALSE), 0)</f>
        <v>0</v>
      </c>
      <c r="I178" s="13">
        <f>IFERROR(VLOOKUP($A178,Round06[],5,FALSE), 0)</f>
        <v>0</v>
      </c>
      <c r="J178" s="13">
        <f>IFERROR(VLOOKUP($A178,Round07[],5,FALSE), 0)</f>
        <v>0</v>
      </c>
      <c r="K178" s="13">
        <f>IFERROR(VLOOKUP($A178,Round08[],5,FALSE), 0)</f>
        <v>0</v>
      </c>
      <c r="L178" s="13">
        <f>IFERROR(VLOOKUP($A178,Round09[],5,FALSE), 0)</f>
        <v>0</v>
      </c>
      <c r="M178" s="13">
        <f>IFERROR(VLOOKUP($A178,Round10[],5,FALSE), 0)</f>
        <v>0</v>
      </c>
      <c r="N178" s="13">
        <f>IFERROR(VLOOKUP($A178,Round11[],5,FALSE), 0)</f>
        <v>0</v>
      </c>
      <c r="O178" s="13">
        <f>IFERROR(VLOOKUP($A178,Round12[],5,FALSE), 0)</f>
        <v>0</v>
      </c>
      <c r="P178" s="13">
        <f>IFERROR(VLOOKUP($A178,Round13[],5,FALSE), 0)</f>
        <v>0</v>
      </c>
      <c r="Q178" s="13">
        <f>IFERROR(VLOOKUP($A178,Round14[],5,FALSE), 0)</f>
        <v>0</v>
      </c>
      <c r="R178" s="13">
        <f>IFERROR(VLOOKUP($A178,Round15[],5,FALSE), 0)</f>
        <v>0</v>
      </c>
      <c r="S178" s="13">
        <f>IFERROR(VLOOKUP($A178,Round16[],5,FALSE), 0)</f>
        <v>0</v>
      </c>
      <c r="T178" s="13">
        <f>IFERROR(VLOOKUP($A178,Round17[],5,FALSE), 0)</f>
        <v>0</v>
      </c>
      <c r="U178" s="13">
        <f>IFERROR(VLOOKUP($A178,Round18[],5,FALSE), 0)</f>
        <v>0</v>
      </c>
      <c r="V178" s="13">
        <f>IFERROR(VLOOKUP($A178,Round19[],5,FALSE), 0)</f>
        <v>0</v>
      </c>
      <c r="W178" s="13">
        <f>IFERROR(VLOOKUP($A178,Round20[],5,FALSE), 0)</f>
        <v>0</v>
      </c>
      <c r="X178" s="13">
        <f>IFERROR(VLOOKUP($A178,Round21[],5,FALSE), 0)</f>
        <v>0</v>
      </c>
      <c r="Y178" s="13">
        <f>IFERROR(VLOOKUP($A178,Round22[],5,FALSE), 0)</f>
        <v>0</v>
      </c>
      <c r="Z178" s="13">
        <f>IFERROR(VLOOKUP($A178,Round23[],5,FALSE), 0)</f>
        <v>0</v>
      </c>
      <c r="AA178" s="13">
        <f>IFERROR(VLOOKUP($A178,Round24[],5,FALSE), 0)</f>
        <v>0</v>
      </c>
      <c r="AB178" s="13">
        <f>IFERROR(VLOOKUP($A178,Round25[],5,FALSE), 0)</f>
        <v>0</v>
      </c>
      <c r="AC178" s="13">
        <f>IFERROR(VLOOKUP($A178,Round26[],5,FALSE), 0)</f>
        <v>0</v>
      </c>
      <c r="AD178" s="13">
        <f>IFERROR(VLOOKUP($A178,Round27[],5,FALSE), 0)</f>
        <v>0</v>
      </c>
      <c r="AE178" s="13">
        <f>IFERROR(VLOOKUP($A178,Round28[],5,FALSE), 0)</f>
        <v>0</v>
      </c>
      <c r="AF178" s="13">
        <f>IFERROR(VLOOKUP($A178,Round29[],5,FALSE), 0)</f>
        <v>0</v>
      </c>
      <c r="AG178" s="13">
        <f>IFERROR(VLOOKUP($A178,Round30[],5,FALSE), 0)</f>
        <v>0</v>
      </c>
      <c r="AH178" s="13">
        <f>IFERROR(VLOOKUP($A178,Round31[],5,FALSE), 0)</f>
        <v>0</v>
      </c>
      <c r="AI178" s="13">
        <f>IFERROR(VLOOKUP($A178,Round32[],5,FALSE), 0)</f>
        <v>0</v>
      </c>
      <c r="AJ178" s="13">
        <f>IFERROR(VLOOKUP($A178,Round33[],5,FALSE), 0)</f>
        <v>0</v>
      </c>
      <c r="AK178" s="13">
        <f>IFERROR(VLOOKUP($A178,Round34[],5,FALSE), 0)</f>
        <v>0</v>
      </c>
      <c r="AL178" s="13">
        <f>IFERROR(VLOOKUP($A178,Round35[],5,FALSE), 0)</f>
        <v>0</v>
      </c>
      <c r="AM178" s="13">
        <f>IFERROR(VLOOKUP($A178,Round36[],5,FALSE), 0)</f>
        <v>0</v>
      </c>
      <c r="AN178" s="13">
        <f>IFERROR(VLOOKUP($A178,Round37[],5,FALSE), 0)</f>
        <v>0</v>
      </c>
      <c r="AO178" s="13">
        <f>IFERROR(VLOOKUP($A178,Round38[],5,FALSE), 0)</f>
        <v>0</v>
      </c>
      <c r="AP178" s="13">
        <f>IFERROR(VLOOKUP($A178,Round39[],5,FALSE), 0)</f>
        <v>0</v>
      </c>
      <c r="AQ178" s="13">
        <f>IFERROR(VLOOKUP($A178,Round40[],5,FALSE), 0)</f>
        <v>0</v>
      </c>
      <c r="AR178" s="13">
        <f>IFERROR(VLOOKUP($A178,Round41[],5,FALSE), 0)</f>
        <v>0</v>
      </c>
      <c r="AS178" s="13">
        <f>IFERROR(VLOOKUP($A178,Round42[],5,FALSE), 0)</f>
        <v>0</v>
      </c>
      <c r="AT178" s="13">
        <f>IFERROR(VLOOKUP($A178,Round43[],5,FALSE), 0)</f>
        <v>0</v>
      </c>
      <c r="AU178" s="13">
        <f>IFERROR(VLOOKUP($A178,Round44[],5,FALSE), 0)</f>
        <v>0</v>
      </c>
      <c r="AV178" s="13">
        <f>IFERROR(VLOOKUP($A178,Round45[],5,FALSE), 0)</f>
        <v>0</v>
      </c>
      <c r="AW178" s="13">
        <f>IFERROR(VLOOKUP($A178,Round46[],5,FALSE), 0)</f>
        <v>0</v>
      </c>
      <c r="AX178" s="13">
        <f>IFERROR(VLOOKUP($A178,Round47[],5,FALSE), 0)</f>
        <v>0</v>
      </c>
      <c r="AY178" s="13">
        <f>IFERROR(VLOOKUP($A178,Round48[],5,FALSE), 0)</f>
        <v>0</v>
      </c>
      <c r="AZ178" s="13">
        <f>IFERROR(VLOOKUP($A178,Round49[],5,FALSE), 0)</f>
        <v>0</v>
      </c>
      <c r="BA178" s="13">
        <f>IFERROR(VLOOKUP($A178,Round50[],5,FALSE), 0)</f>
        <v>0</v>
      </c>
      <c r="BB178" s="13">
        <f>IFERROR(VLOOKUP($A178,Round51[],5,FALSE), 0)</f>
        <v>0</v>
      </c>
      <c r="BC178" s="13">
        <f>IFERROR(VLOOKUP($A178,Round52[],5,FALSE), 0)</f>
        <v>0</v>
      </c>
      <c r="BD178" s="13">
        <f>IFERROR(VLOOKUP($A178,Round53[],5,FALSE), 0)</f>
        <v>0</v>
      </c>
      <c r="BE178" s="13">
        <f>IFERROR(VLOOKUP($A178,Round54[],5,FALSE), 0)</f>
        <v>0</v>
      </c>
      <c r="BF178" s="13">
        <f>IFERROR(VLOOKUP($A178,Round55[],5,FALSE), 0)</f>
        <v>0</v>
      </c>
      <c r="BG178" s="13">
        <f>IFERROR(VLOOKUP($A178,Round56[],5,FALSE), 0)</f>
        <v>0</v>
      </c>
      <c r="BH178" s="13">
        <f>IFERROR(VLOOKUP($A178,Round57[],5,FALSE), 0)</f>
        <v>0</v>
      </c>
      <c r="BI178" s="13">
        <f>IFERROR(VLOOKUP($A178,Round58[],5,FALSE), 0)</f>
        <v>0</v>
      </c>
      <c r="BJ178" s="13">
        <f>IFERROR(VLOOKUP($A178,Round59[],5,FALSE), 0)</f>
        <v>0</v>
      </c>
      <c r="BK178" s="13">
        <f>IFERROR(VLOOKUP($A178,Round60[],5,FALSE), 0)</f>
        <v>0</v>
      </c>
    </row>
    <row r="179" spans="1:63">
      <c r="A179" s="10"/>
      <c r="B179" s="12"/>
      <c r="C179" s="11">
        <f xml:space="preserve"> SUM(TotalPoints[[#This Row],[دور 1]:[دور 60]])</f>
        <v>0</v>
      </c>
      <c r="D179" s="13">
        <f>IFERROR(VLOOKUP($A179,Round01[],5,FALSE), 0)</f>
        <v>0</v>
      </c>
      <c r="E179" s="13">
        <f>IFERROR(VLOOKUP($A179,Round02[],5,FALSE), 0)</f>
        <v>0</v>
      </c>
      <c r="F179" s="13">
        <f>IFERROR(VLOOKUP($A179,Round03[],5,FALSE), 0)</f>
        <v>0</v>
      </c>
      <c r="G179" s="13">
        <f>IFERROR(VLOOKUP($A179,Round04[],5,FALSE), 0)</f>
        <v>0</v>
      </c>
      <c r="H179" s="13">
        <f>IFERROR(VLOOKUP($A179,Round05[],5,FALSE), 0)</f>
        <v>0</v>
      </c>
      <c r="I179" s="13">
        <f>IFERROR(VLOOKUP($A179,Round06[],5,FALSE), 0)</f>
        <v>0</v>
      </c>
      <c r="J179" s="13">
        <f>IFERROR(VLOOKUP($A179,Round07[],5,FALSE), 0)</f>
        <v>0</v>
      </c>
      <c r="K179" s="13">
        <f>IFERROR(VLOOKUP($A179,Round08[],5,FALSE), 0)</f>
        <v>0</v>
      </c>
      <c r="L179" s="13">
        <f>IFERROR(VLOOKUP($A179,Round09[],5,FALSE), 0)</f>
        <v>0</v>
      </c>
      <c r="M179" s="13">
        <f>IFERROR(VLOOKUP($A179,Round10[],5,FALSE), 0)</f>
        <v>0</v>
      </c>
      <c r="N179" s="13">
        <f>IFERROR(VLOOKUP($A179,Round11[],5,FALSE), 0)</f>
        <v>0</v>
      </c>
      <c r="O179" s="13">
        <f>IFERROR(VLOOKUP($A179,Round12[],5,FALSE), 0)</f>
        <v>0</v>
      </c>
      <c r="P179" s="13">
        <f>IFERROR(VLOOKUP($A179,Round13[],5,FALSE), 0)</f>
        <v>0</v>
      </c>
      <c r="Q179" s="13">
        <f>IFERROR(VLOOKUP($A179,Round14[],5,FALSE), 0)</f>
        <v>0</v>
      </c>
      <c r="R179" s="13">
        <f>IFERROR(VLOOKUP($A179,Round15[],5,FALSE), 0)</f>
        <v>0</v>
      </c>
      <c r="S179" s="13">
        <f>IFERROR(VLOOKUP($A179,Round16[],5,FALSE), 0)</f>
        <v>0</v>
      </c>
      <c r="T179" s="13">
        <f>IFERROR(VLOOKUP($A179,Round17[],5,FALSE), 0)</f>
        <v>0</v>
      </c>
      <c r="U179" s="13">
        <f>IFERROR(VLOOKUP($A179,Round18[],5,FALSE), 0)</f>
        <v>0</v>
      </c>
      <c r="V179" s="13">
        <f>IFERROR(VLOOKUP($A179,Round19[],5,FALSE), 0)</f>
        <v>0</v>
      </c>
      <c r="W179" s="13">
        <f>IFERROR(VLOOKUP($A179,Round20[],5,FALSE), 0)</f>
        <v>0</v>
      </c>
      <c r="X179" s="13">
        <f>IFERROR(VLOOKUP($A179,Round21[],5,FALSE), 0)</f>
        <v>0</v>
      </c>
      <c r="Y179" s="13">
        <f>IFERROR(VLOOKUP($A179,Round22[],5,FALSE), 0)</f>
        <v>0</v>
      </c>
      <c r="Z179" s="13">
        <f>IFERROR(VLOOKUP($A179,Round23[],5,FALSE), 0)</f>
        <v>0</v>
      </c>
      <c r="AA179" s="13">
        <f>IFERROR(VLOOKUP($A179,Round24[],5,FALSE), 0)</f>
        <v>0</v>
      </c>
      <c r="AB179" s="13">
        <f>IFERROR(VLOOKUP($A179,Round25[],5,FALSE), 0)</f>
        <v>0</v>
      </c>
      <c r="AC179" s="13">
        <f>IFERROR(VLOOKUP($A179,Round26[],5,FALSE), 0)</f>
        <v>0</v>
      </c>
      <c r="AD179" s="13">
        <f>IFERROR(VLOOKUP($A179,Round27[],5,FALSE), 0)</f>
        <v>0</v>
      </c>
      <c r="AE179" s="13">
        <f>IFERROR(VLOOKUP($A179,Round28[],5,FALSE), 0)</f>
        <v>0</v>
      </c>
      <c r="AF179" s="13">
        <f>IFERROR(VLOOKUP($A179,Round29[],5,FALSE), 0)</f>
        <v>0</v>
      </c>
      <c r="AG179" s="13">
        <f>IFERROR(VLOOKUP($A179,Round30[],5,FALSE), 0)</f>
        <v>0</v>
      </c>
      <c r="AH179" s="13">
        <f>IFERROR(VLOOKUP($A179,Round31[],5,FALSE), 0)</f>
        <v>0</v>
      </c>
      <c r="AI179" s="13">
        <f>IFERROR(VLOOKUP($A179,Round32[],5,FALSE), 0)</f>
        <v>0</v>
      </c>
      <c r="AJ179" s="13">
        <f>IFERROR(VLOOKUP($A179,Round33[],5,FALSE), 0)</f>
        <v>0</v>
      </c>
      <c r="AK179" s="13">
        <f>IFERROR(VLOOKUP($A179,Round34[],5,FALSE), 0)</f>
        <v>0</v>
      </c>
      <c r="AL179" s="13">
        <f>IFERROR(VLOOKUP($A179,Round35[],5,FALSE), 0)</f>
        <v>0</v>
      </c>
      <c r="AM179" s="13">
        <f>IFERROR(VLOOKUP($A179,Round36[],5,FALSE), 0)</f>
        <v>0</v>
      </c>
      <c r="AN179" s="13">
        <f>IFERROR(VLOOKUP($A179,Round37[],5,FALSE), 0)</f>
        <v>0</v>
      </c>
      <c r="AO179" s="13">
        <f>IFERROR(VLOOKUP($A179,Round38[],5,FALSE), 0)</f>
        <v>0</v>
      </c>
      <c r="AP179" s="13">
        <f>IFERROR(VLOOKUP($A179,Round39[],5,FALSE), 0)</f>
        <v>0</v>
      </c>
      <c r="AQ179" s="13">
        <f>IFERROR(VLOOKUP($A179,Round40[],5,FALSE), 0)</f>
        <v>0</v>
      </c>
      <c r="AR179" s="13">
        <f>IFERROR(VLOOKUP($A179,Round41[],5,FALSE), 0)</f>
        <v>0</v>
      </c>
      <c r="AS179" s="13">
        <f>IFERROR(VLOOKUP($A179,Round42[],5,FALSE), 0)</f>
        <v>0</v>
      </c>
      <c r="AT179" s="13">
        <f>IFERROR(VLOOKUP($A179,Round43[],5,FALSE), 0)</f>
        <v>0</v>
      </c>
      <c r="AU179" s="13">
        <f>IFERROR(VLOOKUP($A179,Round44[],5,FALSE), 0)</f>
        <v>0</v>
      </c>
      <c r="AV179" s="13">
        <f>IFERROR(VLOOKUP($A179,Round45[],5,FALSE), 0)</f>
        <v>0</v>
      </c>
      <c r="AW179" s="13">
        <f>IFERROR(VLOOKUP($A179,Round46[],5,FALSE), 0)</f>
        <v>0</v>
      </c>
      <c r="AX179" s="13">
        <f>IFERROR(VLOOKUP($A179,Round47[],5,FALSE), 0)</f>
        <v>0</v>
      </c>
      <c r="AY179" s="13">
        <f>IFERROR(VLOOKUP($A179,Round48[],5,FALSE), 0)</f>
        <v>0</v>
      </c>
      <c r="AZ179" s="13">
        <f>IFERROR(VLOOKUP($A179,Round49[],5,FALSE), 0)</f>
        <v>0</v>
      </c>
      <c r="BA179" s="13">
        <f>IFERROR(VLOOKUP($A179,Round50[],5,FALSE), 0)</f>
        <v>0</v>
      </c>
      <c r="BB179" s="13">
        <f>IFERROR(VLOOKUP($A179,Round51[],5,FALSE), 0)</f>
        <v>0</v>
      </c>
      <c r="BC179" s="13">
        <f>IFERROR(VLOOKUP($A179,Round52[],5,FALSE), 0)</f>
        <v>0</v>
      </c>
      <c r="BD179" s="13">
        <f>IFERROR(VLOOKUP($A179,Round53[],5,FALSE), 0)</f>
        <v>0</v>
      </c>
      <c r="BE179" s="13">
        <f>IFERROR(VLOOKUP($A179,Round54[],5,FALSE), 0)</f>
        <v>0</v>
      </c>
      <c r="BF179" s="13">
        <f>IFERROR(VLOOKUP($A179,Round55[],5,FALSE), 0)</f>
        <v>0</v>
      </c>
      <c r="BG179" s="13">
        <f>IFERROR(VLOOKUP($A179,Round56[],5,FALSE), 0)</f>
        <v>0</v>
      </c>
      <c r="BH179" s="13">
        <f>IFERROR(VLOOKUP($A179,Round57[],5,FALSE), 0)</f>
        <v>0</v>
      </c>
      <c r="BI179" s="13">
        <f>IFERROR(VLOOKUP($A179,Round58[],5,FALSE), 0)</f>
        <v>0</v>
      </c>
      <c r="BJ179" s="13">
        <f>IFERROR(VLOOKUP($A179,Round59[],5,FALSE), 0)</f>
        <v>0</v>
      </c>
      <c r="BK179" s="13">
        <f>IFERROR(VLOOKUP($A179,Round60[],5,FALSE), 0)</f>
        <v>0</v>
      </c>
    </row>
    <row r="180" spans="1:63">
      <c r="A180" s="10"/>
      <c r="B180" s="12"/>
      <c r="C180" s="11">
        <f xml:space="preserve"> SUM(TotalPoints[[#This Row],[دور 1]:[دور 60]])</f>
        <v>0</v>
      </c>
      <c r="D180" s="13">
        <f>IFERROR(VLOOKUP($A180,Round01[],5,FALSE), 0)</f>
        <v>0</v>
      </c>
      <c r="E180" s="13">
        <f>IFERROR(VLOOKUP($A180,Round02[],5,FALSE), 0)</f>
        <v>0</v>
      </c>
      <c r="F180" s="13">
        <f>IFERROR(VLOOKUP($A180,Round03[],5,FALSE), 0)</f>
        <v>0</v>
      </c>
      <c r="G180" s="13">
        <f>IFERROR(VLOOKUP($A180,Round04[],5,FALSE), 0)</f>
        <v>0</v>
      </c>
      <c r="H180" s="13">
        <f>IFERROR(VLOOKUP($A180,Round05[],5,FALSE), 0)</f>
        <v>0</v>
      </c>
      <c r="I180" s="13">
        <f>IFERROR(VLOOKUP($A180,Round06[],5,FALSE), 0)</f>
        <v>0</v>
      </c>
      <c r="J180" s="13">
        <f>IFERROR(VLOOKUP($A180,Round07[],5,FALSE), 0)</f>
        <v>0</v>
      </c>
      <c r="K180" s="13">
        <f>IFERROR(VLOOKUP($A180,Round08[],5,FALSE), 0)</f>
        <v>0</v>
      </c>
      <c r="L180" s="13">
        <f>IFERROR(VLOOKUP($A180,Round09[],5,FALSE), 0)</f>
        <v>0</v>
      </c>
      <c r="M180" s="13">
        <f>IFERROR(VLOOKUP($A180,Round10[],5,FALSE), 0)</f>
        <v>0</v>
      </c>
      <c r="N180" s="13">
        <f>IFERROR(VLOOKUP($A180,Round11[],5,FALSE), 0)</f>
        <v>0</v>
      </c>
      <c r="O180" s="13">
        <f>IFERROR(VLOOKUP($A180,Round12[],5,FALSE), 0)</f>
        <v>0</v>
      </c>
      <c r="P180" s="13">
        <f>IFERROR(VLOOKUP($A180,Round13[],5,FALSE), 0)</f>
        <v>0</v>
      </c>
      <c r="Q180" s="13">
        <f>IFERROR(VLOOKUP($A180,Round14[],5,FALSE), 0)</f>
        <v>0</v>
      </c>
      <c r="R180" s="13">
        <f>IFERROR(VLOOKUP($A180,Round15[],5,FALSE), 0)</f>
        <v>0</v>
      </c>
      <c r="S180" s="13">
        <f>IFERROR(VLOOKUP($A180,Round16[],5,FALSE), 0)</f>
        <v>0</v>
      </c>
      <c r="T180" s="13">
        <f>IFERROR(VLOOKUP($A180,Round17[],5,FALSE), 0)</f>
        <v>0</v>
      </c>
      <c r="U180" s="13">
        <f>IFERROR(VLOOKUP($A180,Round18[],5,FALSE), 0)</f>
        <v>0</v>
      </c>
      <c r="V180" s="13">
        <f>IFERROR(VLOOKUP($A180,Round19[],5,FALSE), 0)</f>
        <v>0</v>
      </c>
      <c r="W180" s="13">
        <f>IFERROR(VLOOKUP($A180,Round20[],5,FALSE), 0)</f>
        <v>0</v>
      </c>
      <c r="X180" s="13">
        <f>IFERROR(VLOOKUP($A180,Round21[],5,FALSE), 0)</f>
        <v>0</v>
      </c>
      <c r="Y180" s="13">
        <f>IFERROR(VLOOKUP($A180,Round22[],5,FALSE), 0)</f>
        <v>0</v>
      </c>
      <c r="Z180" s="13">
        <f>IFERROR(VLOOKUP($A180,Round23[],5,FALSE), 0)</f>
        <v>0</v>
      </c>
      <c r="AA180" s="13">
        <f>IFERROR(VLOOKUP($A180,Round24[],5,FALSE), 0)</f>
        <v>0</v>
      </c>
      <c r="AB180" s="13">
        <f>IFERROR(VLOOKUP($A180,Round25[],5,FALSE), 0)</f>
        <v>0</v>
      </c>
      <c r="AC180" s="13">
        <f>IFERROR(VLOOKUP($A180,Round26[],5,FALSE), 0)</f>
        <v>0</v>
      </c>
      <c r="AD180" s="13">
        <f>IFERROR(VLOOKUP($A180,Round27[],5,FALSE), 0)</f>
        <v>0</v>
      </c>
      <c r="AE180" s="13">
        <f>IFERROR(VLOOKUP($A180,Round28[],5,FALSE), 0)</f>
        <v>0</v>
      </c>
      <c r="AF180" s="13">
        <f>IFERROR(VLOOKUP($A180,Round29[],5,FALSE), 0)</f>
        <v>0</v>
      </c>
      <c r="AG180" s="13">
        <f>IFERROR(VLOOKUP($A180,Round30[],5,FALSE), 0)</f>
        <v>0</v>
      </c>
      <c r="AH180" s="13">
        <f>IFERROR(VLOOKUP($A180,Round31[],5,FALSE), 0)</f>
        <v>0</v>
      </c>
      <c r="AI180" s="13">
        <f>IFERROR(VLOOKUP($A180,Round32[],5,FALSE), 0)</f>
        <v>0</v>
      </c>
      <c r="AJ180" s="13">
        <f>IFERROR(VLOOKUP($A180,Round33[],5,FALSE), 0)</f>
        <v>0</v>
      </c>
      <c r="AK180" s="13">
        <f>IFERROR(VLOOKUP($A180,Round34[],5,FALSE), 0)</f>
        <v>0</v>
      </c>
      <c r="AL180" s="13">
        <f>IFERROR(VLOOKUP($A180,Round35[],5,FALSE), 0)</f>
        <v>0</v>
      </c>
      <c r="AM180" s="13">
        <f>IFERROR(VLOOKUP($A180,Round36[],5,FALSE), 0)</f>
        <v>0</v>
      </c>
      <c r="AN180" s="13">
        <f>IFERROR(VLOOKUP($A180,Round37[],5,FALSE), 0)</f>
        <v>0</v>
      </c>
      <c r="AO180" s="13">
        <f>IFERROR(VLOOKUP($A180,Round38[],5,FALSE), 0)</f>
        <v>0</v>
      </c>
      <c r="AP180" s="13">
        <f>IFERROR(VLOOKUP($A180,Round39[],5,FALSE), 0)</f>
        <v>0</v>
      </c>
      <c r="AQ180" s="13">
        <f>IFERROR(VLOOKUP($A180,Round40[],5,FALSE), 0)</f>
        <v>0</v>
      </c>
      <c r="AR180" s="13">
        <f>IFERROR(VLOOKUP($A180,Round41[],5,FALSE), 0)</f>
        <v>0</v>
      </c>
      <c r="AS180" s="13">
        <f>IFERROR(VLOOKUP($A180,Round42[],5,FALSE), 0)</f>
        <v>0</v>
      </c>
      <c r="AT180" s="13">
        <f>IFERROR(VLOOKUP($A180,Round43[],5,FALSE), 0)</f>
        <v>0</v>
      </c>
      <c r="AU180" s="13">
        <f>IFERROR(VLOOKUP($A180,Round44[],5,FALSE), 0)</f>
        <v>0</v>
      </c>
      <c r="AV180" s="13">
        <f>IFERROR(VLOOKUP($A180,Round45[],5,FALSE), 0)</f>
        <v>0</v>
      </c>
      <c r="AW180" s="13">
        <f>IFERROR(VLOOKUP($A180,Round46[],5,FALSE), 0)</f>
        <v>0</v>
      </c>
      <c r="AX180" s="13">
        <f>IFERROR(VLOOKUP($A180,Round47[],5,FALSE), 0)</f>
        <v>0</v>
      </c>
      <c r="AY180" s="13">
        <f>IFERROR(VLOOKUP($A180,Round48[],5,FALSE), 0)</f>
        <v>0</v>
      </c>
      <c r="AZ180" s="13">
        <f>IFERROR(VLOOKUP($A180,Round49[],5,FALSE), 0)</f>
        <v>0</v>
      </c>
      <c r="BA180" s="13">
        <f>IFERROR(VLOOKUP($A180,Round50[],5,FALSE), 0)</f>
        <v>0</v>
      </c>
      <c r="BB180" s="13">
        <f>IFERROR(VLOOKUP($A180,Round51[],5,FALSE), 0)</f>
        <v>0</v>
      </c>
      <c r="BC180" s="13">
        <f>IFERROR(VLOOKUP($A180,Round52[],5,FALSE), 0)</f>
        <v>0</v>
      </c>
      <c r="BD180" s="13">
        <f>IFERROR(VLOOKUP($A180,Round53[],5,FALSE), 0)</f>
        <v>0</v>
      </c>
      <c r="BE180" s="13">
        <f>IFERROR(VLOOKUP($A180,Round54[],5,FALSE), 0)</f>
        <v>0</v>
      </c>
      <c r="BF180" s="13">
        <f>IFERROR(VLOOKUP($A180,Round55[],5,FALSE), 0)</f>
        <v>0</v>
      </c>
      <c r="BG180" s="13">
        <f>IFERROR(VLOOKUP($A180,Round56[],5,FALSE), 0)</f>
        <v>0</v>
      </c>
      <c r="BH180" s="13">
        <f>IFERROR(VLOOKUP($A180,Round57[],5,FALSE), 0)</f>
        <v>0</v>
      </c>
      <c r="BI180" s="13">
        <f>IFERROR(VLOOKUP($A180,Round58[],5,FALSE), 0)</f>
        <v>0</v>
      </c>
      <c r="BJ180" s="13">
        <f>IFERROR(VLOOKUP($A180,Round59[],5,FALSE), 0)</f>
        <v>0</v>
      </c>
      <c r="BK180" s="13">
        <f>IFERROR(VLOOKUP($A180,Round60[],5,FALSE), 0)</f>
        <v>0</v>
      </c>
    </row>
    <row r="181" spans="1:63">
      <c r="A181" s="10"/>
      <c r="B181" s="12"/>
      <c r="C181" s="11">
        <f xml:space="preserve"> SUM(TotalPoints[[#This Row],[دور 1]:[دور 60]])</f>
        <v>0</v>
      </c>
      <c r="D181" s="13">
        <f>IFERROR(VLOOKUP($A181,Round01[],5,FALSE), 0)</f>
        <v>0</v>
      </c>
      <c r="E181" s="13">
        <f>IFERROR(VLOOKUP($A181,Round02[],5,FALSE), 0)</f>
        <v>0</v>
      </c>
      <c r="F181" s="13">
        <f>IFERROR(VLOOKUP($A181,Round03[],5,FALSE), 0)</f>
        <v>0</v>
      </c>
      <c r="G181" s="13">
        <f>IFERROR(VLOOKUP($A181,Round04[],5,FALSE), 0)</f>
        <v>0</v>
      </c>
      <c r="H181" s="13">
        <f>IFERROR(VLOOKUP($A181,Round05[],5,FALSE), 0)</f>
        <v>0</v>
      </c>
      <c r="I181" s="13">
        <f>IFERROR(VLOOKUP($A181,Round06[],5,FALSE), 0)</f>
        <v>0</v>
      </c>
      <c r="J181" s="13">
        <f>IFERROR(VLOOKUP($A181,Round07[],5,FALSE), 0)</f>
        <v>0</v>
      </c>
      <c r="K181" s="13">
        <f>IFERROR(VLOOKUP($A181,Round08[],5,FALSE), 0)</f>
        <v>0</v>
      </c>
      <c r="L181" s="13">
        <f>IFERROR(VLOOKUP($A181,Round09[],5,FALSE), 0)</f>
        <v>0</v>
      </c>
      <c r="M181" s="13">
        <f>IFERROR(VLOOKUP($A181,Round10[],5,FALSE), 0)</f>
        <v>0</v>
      </c>
      <c r="N181" s="13">
        <f>IFERROR(VLOOKUP($A181,Round11[],5,FALSE), 0)</f>
        <v>0</v>
      </c>
      <c r="O181" s="13">
        <f>IFERROR(VLOOKUP($A181,Round12[],5,FALSE), 0)</f>
        <v>0</v>
      </c>
      <c r="P181" s="13">
        <f>IFERROR(VLOOKUP($A181,Round13[],5,FALSE), 0)</f>
        <v>0</v>
      </c>
      <c r="Q181" s="13">
        <f>IFERROR(VLOOKUP($A181,Round14[],5,FALSE), 0)</f>
        <v>0</v>
      </c>
      <c r="R181" s="13">
        <f>IFERROR(VLOOKUP($A181,Round15[],5,FALSE), 0)</f>
        <v>0</v>
      </c>
      <c r="S181" s="13">
        <f>IFERROR(VLOOKUP($A181,Round16[],5,FALSE), 0)</f>
        <v>0</v>
      </c>
      <c r="T181" s="13">
        <f>IFERROR(VLOOKUP($A181,Round17[],5,FALSE), 0)</f>
        <v>0</v>
      </c>
      <c r="U181" s="13">
        <f>IFERROR(VLOOKUP($A181,Round18[],5,FALSE), 0)</f>
        <v>0</v>
      </c>
      <c r="V181" s="13">
        <f>IFERROR(VLOOKUP($A181,Round19[],5,FALSE), 0)</f>
        <v>0</v>
      </c>
      <c r="W181" s="13">
        <f>IFERROR(VLOOKUP($A181,Round20[],5,FALSE), 0)</f>
        <v>0</v>
      </c>
      <c r="X181" s="13">
        <f>IFERROR(VLOOKUP($A181,Round21[],5,FALSE), 0)</f>
        <v>0</v>
      </c>
      <c r="Y181" s="13">
        <f>IFERROR(VLOOKUP($A181,Round22[],5,FALSE), 0)</f>
        <v>0</v>
      </c>
      <c r="Z181" s="13">
        <f>IFERROR(VLOOKUP($A181,Round23[],5,FALSE), 0)</f>
        <v>0</v>
      </c>
      <c r="AA181" s="13">
        <f>IFERROR(VLOOKUP($A181,Round24[],5,FALSE), 0)</f>
        <v>0</v>
      </c>
      <c r="AB181" s="13">
        <f>IFERROR(VLOOKUP($A181,Round25[],5,FALSE), 0)</f>
        <v>0</v>
      </c>
      <c r="AC181" s="13">
        <f>IFERROR(VLOOKUP($A181,Round26[],5,FALSE), 0)</f>
        <v>0</v>
      </c>
      <c r="AD181" s="13">
        <f>IFERROR(VLOOKUP($A181,Round27[],5,FALSE), 0)</f>
        <v>0</v>
      </c>
      <c r="AE181" s="13">
        <f>IFERROR(VLOOKUP($A181,Round28[],5,FALSE), 0)</f>
        <v>0</v>
      </c>
      <c r="AF181" s="13">
        <f>IFERROR(VLOOKUP($A181,Round29[],5,FALSE), 0)</f>
        <v>0</v>
      </c>
      <c r="AG181" s="13">
        <f>IFERROR(VLOOKUP($A181,Round30[],5,FALSE), 0)</f>
        <v>0</v>
      </c>
      <c r="AH181" s="13">
        <f>IFERROR(VLOOKUP($A181,Round31[],5,FALSE), 0)</f>
        <v>0</v>
      </c>
      <c r="AI181" s="13">
        <f>IFERROR(VLOOKUP($A181,Round32[],5,FALSE), 0)</f>
        <v>0</v>
      </c>
      <c r="AJ181" s="13">
        <f>IFERROR(VLOOKUP($A181,Round33[],5,FALSE), 0)</f>
        <v>0</v>
      </c>
      <c r="AK181" s="13">
        <f>IFERROR(VLOOKUP($A181,Round34[],5,FALSE), 0)</f>
        <v>0</v>
      </c>
      <c r="AL181" s="13">
        <f>IFERROR(VLOOKUP($A181,Round35[],5,FALSE), 0)</f>
        <v>0</v>
      </c>
      <c r="AM181" s="13">
        <f>IFERROR(VLOOKUP($A181,Round36[],5,FALSE), 0)</f>
        <v>0</v>
      </c>
      <c r="AN181" s="13">
        <f>IFERROR(VLOOKUP($A181,Round37[],5,FALSE), 0)</f>
        <v>0</v>
      </c>
      <c r="AO181" s="13">
        <f>IFERROR(VLOOKUP($A181,Round38[],5,FALSE), 0)</f>
        <v>0</v>
      </c>
      <c r="AP181" s="13">
        <f>IFERROR(VLOOKUP($A181,Round39[],5,FALSE), 0)</f>
        <v>0</v>
      </c>
      <c r="AQ181" s="13">
        <f>IFERROR(VLOOKUP($A181,Round40[],5,FALSE), 0)</f>
        <v>0</v>
      </c>
      <c r="AR181" s="13">
        <f>IFERROR(VLOOKUP($A181,Round41[],5,FALSE), 0)</f>
        <v>0</v>
      </c>
      <c r="AS181" s="13">
        <f>IFERROR(VLOOKUP($A181,Round42[],5,FALSE), 0)</f>
        <v>0</v>
      </c>
      <c r="AT181" s="13">
        <f>IFERROR(VLOOKUP($A181,Round43[],5,FALSE), 0)</f>
        <v>0</v>
      </c>
      <c r="AU181" s="13">
        <f>IFERROR(VLOOKUP($A181,Round44[],5,FALSE), 0)</f>
        <v>0</v>
      </c>
      <c r="AV181" s="13">
        <f>IFERROR(VLOOKUP($A181,Round45[],5,FALSE), 0)</f>
        <v>0</v>
      </c>
      <c r="AW181" s="13">
        <f>IFERROR(VLOOKUP($A181,Round46[],5,FALSE), 0)</f>
        <v>0</v>
      </c>
      <c r="AX181" s="13">
        <f>IFERROR(VLOOKUP($A181,Round47[],5,FALSE), 0)</f>
        <v>0</v>
      </c>
      <c r="AY181" s="13">
        <f>IFERROR(VLOOKUP($A181,Round48[],5,FALSE), 0)</f>
        <v>0</v>
      </c>
      <c r="AZ181" s="13">
        <f>IFERROR(VLOOKUP($A181,Round49[],5,FALSE), 0)</f>
        <v>0</v>
      </c>
      <c r="BA181" s="13">
        <f>IFERROR(VLOOKUP($A181,Round50[],5,FALSE), 0)</f>
        <v>0</v>
      </c>
      <c r="BB181" s="13">
        <f>IFERROR(VLOOKUP($A181,Round51[],5,FALSE), 0)</f>
        <v>0</v>
      </c>
      <c r="BC181" s="13">
        <f>IFERROR(VLOOKUP($A181,Round52[],5,FALSE), 0)</f>
        <v>0</v>
      </c>
      <c r="BD181" s="13">
        <f>IFERROR(VLOOKUP($A181,Round53[],5,FALSE), 0)</f>
        <v>0</v>
      </c>
      <c r="BE181" s="13">
        <f>IFERROR(VLOOKUP($A181,Round54[],5,FALSE), 0)</f>
        <v>0</v>
      </c>
      <c r="BF181" s="13">
        <f>IFERROR(VLOOKUP($A181,Round55[],5,FALSE), 0)</f>
        <v>0</v>
      </c>
      <c r="BG181" s="13">
        <f>IFERROR(VLOOKUP($A181,Round56[],5,FALSE), 0)</f>
        <v>0</v>
      </c>
      <c r="BH181" s="13">
        <f>IFERROR(VLOOKUP($A181,Round57[],5,FALSE), 0)</f>
        <v>0</v>
      </c>
      <c r="BI181" s="13">
        <f>IFERROR(VLOOKUP($A181,Round58[],5,FALSE), 0)</f>
        <v>0</v>
      </c>
      <c r="BJ181" s="13">
        <f>IFERROR(VLOOKUP($A181,Round59[],5,FALSE), 0)</f>
        <v>0</v>
      </c>
      <c r="BK181" s="13">
        <f>IFERROR(VLOOKUP($A181,Round60[],5,FALSE), 0)</f>
        <v>0</v>
      </c>
    </row>
    <row r="182" spans="1:63">
      <c r="A182" s="10"/>
      <c r="B182" s="12"/>
      <c r="C182" s="11">
        <f xml:space="preserve"> SUM(TotalPoints[[#This Row],[دور 1]:[دور 60]])</f>
        <v>0</v>
      </c>
      <c r="D182" s="13">
        <f>IFERROR(VLOOKUP($A182,Round01[],5,FALSE), 0)</f>
        <v>0</v>
      </c>
      <c r="E182" s="13">
        <f>IFERROR(VLOOKUP($A182,Round02[],5,FALSE), 0)</f>
        <v>0</v>
      </c>
      <c r="F182" s="13">
        <f>IFERROR(VLOOKUP($A182,Round03[],5,FALSE), 0)</f>
        <v>0</v>
      </c>
      <c r="G182" s="13">
        <f>IFERROR(VLOOKUP($A182,Round04[],5,FALSE), 0)</f>
        <v>0</v>
      </c>
      <c r="H182" s="13">
        <f>IFERROR(VLOOKUP($A182,Round05[],5,FALSE), 0)</f>
        <v>0</v>
      </c>
      <c r="I182" s="13">
        <f>IFERROR(VLOOKUP($A182,Round06[],5,FALSE), 0)</f>
        <v>0</v>
      </c>
      <c r="J182" s="13">
        <f>IFERROR(VLOOKUP($A182,Round07[],5,FALSE), 0)</f>
        <v>0</v>
      </c>
      <c r="K182" s="13">
        <f>IFERROR(VLOOKUP($A182,Round08[],5,FALSE), 0)</f>
        <v>0</v>
      </c>
      <c r="L182" s="13">
        <f>IFERROR(VLOOKUP($A182,Round09[],5,FALSE), 0)</f>
        <v>0</v>
      </c>
      <c r="M182" s="13">
        <f>IFERROR(VLOOKUP($A182,Round10[],5,FALSE), 0)</f>
        <v>0</v>
      </c>
      <c r="N182" s="13">
        <f>IFERROR(VLOOKUP($A182,Round11[],5,FALSE), 0)</f>
        <v>0</v>
      </c>
      <c r="O182" s="13">
        <f>IFERROR(VLOOKUP($A182,Round12[],5,FALSE), 0)</f>
        <v>0</v>
      </c>
      <c r="P182" s="13">
        <f>IFERROR(VLOOKUP($A182,Round13[],5,FALSE), 0)</f>
        <v>0</v>
      </c>
      <c r="Q182" s="13">
        <f>IFERROR(VLOOKUP($A182,Round14[],5,FALSE), 0)</f>
        <v>0</v>
      </c>
      <c r="R182" s="13">
        <f>IFERROR(VLOOKUP($A182,Round15[],5,FALSE), 0)</f>
        <v>0</v>
      </c>
      <c r="S182" s="13">
        <f>IFERROR(VLOOKUP($A182,Round16[],5,FALSE), 0)</f>
        <v>0</v>
      </c>
      <c r="T182" s="13">
        <f>IFERROR(VLOOKUP($A182,Round17[],5,FALSE), 0)</f>
        <v>0</v>
      </c>
      <c r="U182" s="13">
        <f>IFERROR(VLOOKUP($A182,Round18[],5,FALSE), 0)</f>
        <v>0</v>
      </c>
      <c r="V182" s="13">
        <f>IFERROR(VLOOKUP($A182,Round19[],5,FALSE), 0)</f>
        <v>0</v>
      </c>
      <c r="W182" s="13">
        <f>IFERROR(VLOOKUP($A182,Round20[],5,FALSE), 0)</f>
        <v>0</v>
      </c>
      <c r="X182" s="13">
        <f>IFERROR(VLOOKUP($A182,Round21[],5,FALSE), 0)</f>
        <v>0</v>
      </c>
      <c r="Y182" s="13">
        <f>IFERROR(VLOOKUP($A182,Round22[],5,FALSE), 0)</f>
        <v>0</v>
      </c>
      <c r="Z182" s="13">
        <f>IFERROR(VLOOKUP($A182,Round23[],5,FALSE), 0)</f>
        <v>0</v>
      </c>
      <c r="AA182" s="13">
        <f>IFERROR(VLOOKUP($A182,Round24[],5,FALSE), 0)</f>
        <v>0</v>
      </c>
      <c r="AB182" s="13">
        <f>IFERROR(VLOOKUP($A182,Round25[],5,FALSE), 0)</f>
        <v>0</v>
      </c>
      <c r="AC182" s="13">
        <f>IFERROR(VLOOKUP($A182,Round26[],5,FALSE), 0)</f>
        <v>0</v>
      </c>
      <c r="AD182" s="13">
        <f>IFERROR(VLOOKUP($A182,Round27[],5,FALSE), 0)</f>
        <v>0</v>
      </c>
      <c r="AE182" s="13">
        <f>IFERROR(VLOOKUP($A182,Round28[],5,FALSE), 0)</f>
        <v>0</v>
      </c>
      <c r="AF182" s="13">
        <f>IFERROR(VLOOKUP($A182,Round29[],5,FALSE), 0)</f>
        <v>0</v>
      </c>
      <c r="AG182" s="13">
        <f>IFERROR(VLOOKUP($A182,Round30[],5,FALSE), 0)</f>
        <v>0</v>
      </c>
      <c r="AH182" s="13">
        <f>IFERROR(VLOOKUP($A182,Round31[],5,FALSE), 0)</f>
        <v>0</v>
      </c>
      <c r="AI182" s="13">
        <f>IFERROR(VLOOKUP($A182,Round32[],5,FALSE), 0)</f>
        <v>0</v>
      </c>
      <c r="AJ182" s="13">
        <f>IFERROR(VLOOKUP($A182,Round33[],5,FALSE), 0)</f>
        <v>0</v>
      </c>
      <c r="AK182" s="13">
        <f>IFERROR(VLOOKUP($A182,Round34[],5,FALSE), 0)</f>
        <v>0</v>
      </c>
      <c r="AL182" s="13">
        <f>IFERROR(VLOOKUP($A182,Round35[],5,FALSE), 0)</f>
        <v>0</v>
      </c>
      <c r="AM182" s="13">
        <f>IFERROR(VLOOKUP($A182,Round36[],5,FALSE), 0)</f>
        <v>0</v>
      </c>
      <c r="AN182" s="13">
        <f>IFERROR(VLOOKUP($A182,Round37[],5,FALSE), 0)</f>
        <v>0</v>
      </c>
      <c r="AO182" s="13">
        <f>IFERROR(VLOOKUP($A182,Round38[],5,FALSE), 0)</f>
        <v>0</v>
      </c>
      <c r="AP182" s="13">
        <f>IFERROR(VLOOKUP($A182,Round39[],5,FALSE), 0)</f>
        <v>0</v>
      </c>
      <c r="AQ182" s="13">
        <f>IFERROR(VLOOKUP($A182,Round40[],5,FALSE), 0)</f>
        <v>0</v>
      </c>
      <c r="AR182" s="13">
        <f>IFERROR(VLOOKUP($A182,Round41[],5,FALSE), 0)</f>
        <v>0</v>
      </c>
      <c r="AS182" s="13">
        <f>IFERROR(VLOOKUP($A182,Round42[],5,FALSE), 0)</f>
        <v>0</v>
      </c>
      <c r="AT182" s="13">
        <f>IFERROR(VLOOKUP($A182,Round43[],5,FALSE), 0)</f>
        <v>0</v>
      </c>
      <c r="AU182" s="13">
        <f>IFERROR(VLOOKUP($A182,Round44[],5,FALSE), 0)</f>
        <v>0</v>
      </c>
      <c r="AV182" s="13">
        <f>IFERROR(VLOOKUP($A182,Round45[],5,FALSE), 0)</f>
        <v>0</v>
      </c>
      <c r="AW182" s="13">
        <f>IFERROR(VLOOKUP($A182,Round46[],5,FALSE), 0)</f>
        <v>0</v>
      </c>
      <c r="AX182" s="13">
        <f>IFERROR(VLOOKUP($A182,Round47[],5,FALSE), 0)</f>
        <v>0</v>
      </c>
      <c r="AY182" s="13">
        <f>IFERROR(VLOOKUP($A182,Round48[],5,FALSE), 0)</f>
        <v>0</v>
      </c>
      <c r="AZ182" s="13">
        <f>IFERROR(VLOOKUP($A182,Round49[],5,FALSE), 0)</f>
        <v>0</v>
      </c>
      <c r="BA182" s="13">
        <f>IFERROR(VLOOKUP($A182,Round50[],5,FALSE), 0)</f>
        <v>0</v>
      </c>
      <c r="BB182" s="13">
        <f>IFERROR(VLOOKUP($A182,Round51[],5,FALSE), 0)</f>
        <v>0</v>
      </c>
      <c r="BC182" s="13">
        <f>IFERROR(VLOOKUP($A182,Round52[],5,FALSE), 0)</f>
        <v>0</v>
      </c>
      <c r="BD182" s="13">
        <f>IFERROR(VLOOKUP($A182,Round53[],5,FALSE), 0)</f>
        <v>0</v>
      </c>
      <c r="BE182" s="13">
        <f>IFERROR(VLOOKUP($A182,Round54[],5,FALSE), 0)</f>
        <v>0</v>
      </c>
      <c r="BF182" s="13">
        <f>IFERROR(VLOOKUP($A182,Round55[],5,FALSE), 0)</f>
        <v>0</v>
      </c>
      <c r="BG182" s="13">
        <f>IFERROR(VLOOKUP($A182,Round56[],5,FALSE), 0)</f>
        <v>0</v>
      </c>
      <c r="BH182" s="13">
        <f>IFERROR(VLOOKUP($A182,Round57[],5,FALSE), 0)</f>
        <v>0</v>
      </c>
      <c r="BI182" s="13">
        <f>IFERROR(VLOOKUP($A182,Round58[],5,FALSE), 0)</f>
        <v>0</v>
      </c>
      <c r="BJ182" s="13">
        <f>IFERROR(VLOOKUP($A182,Round59[],5,FALSE), 0)</f>
        <v>0</v>
      </c>
      <c r="BK182" s="13">
        <f>IFERROR(VLOOKUP($A182,Round60[],5,FALSE), 0)</f>
        <v>0</v>
      </c>
    </row>
    <row r="183" spans="1:63">
      <c r="A183" s="10"/>
      <c r="B183" s="12"/>
      <c r="C183" s="11">
        <f xml:space="preserve"> SUM(TotalPoints[[#This Row],[دور 1]:[دور 60]])</f>
        <v>0</v>
      </c>
      <c r="D183" s="13">
        <f>IFERROR(VLOOKUP($A183,Round01[],5,FALSE), 0)</f>
        <v>0</v>
      </c>
      <c r="E183" s="13">
        <f>IFERROR(VLOOKUP($A183,Round02[],5,FALSE), 0)</f>
        <v>0</v>
      </c>
      <c r="F183" s="13">
        <f>IFERROR(VLOOKUP($A183,Round03[],5,FALSE), 0)</f>
        <v>0</v>
      </c>
      <c r="G183" s="13">
        <f>IFERROR(VLOOKUP($A183,Round04[],5,FALSE), 0)</f>
        <v>0</v>
      </c>
      <c r="H183" s="13">
        <f>IFERROR(VLOOKUP($A183,Round05[],5,FALSE), 0)</f>
        <v>0</v>
      </c>
      <c r="I183" s="13">
        <f>IFERROR(VLOOKUP($A183,Round06[],5,FALSE), 0)</f>
        <v>0</v>
      </c>
      <c r="J183" s="13">
        <f>IFERROR(VLOOKUP($A183,Round07[],5,FALSE), 0)</f>
        <v>0</v>
      </c>
      <c r="K183" s="13">
        <f>IFERROR(VLOOKUP($A183,Round08[],5,FALSE), 0)</f>
        <v>0</v>
      </c>
      <c r="L183" s="13">
        <f>IFERROR(VLOOKUP($A183,Round09[],5,FALSE), 0)</f>
        <v>0</v>
      </c>
      <c r="M183" s="13">
        <f>IFERROR(VLOOKUP($A183,Round10[],5,FALSE), 0)</f>
        <v>0</v>
      </c>
      <c r="N183" s="13">
        <f>IFERROR(VLOOKUP($A183,Round11[],5,FALSE), 0)</f>
        <v>0</v>
      </c>
      <c r="O183" s="13">
        <f>IFERROR(VLOOKUP($A183,Round12[],5,FALSE), 0)</f>
        <v>0</v>
      </c>
      <c r="P183" s="13">
        <f>IFERROR(VLOOKUP($A183,Round13[],5,FALSE), 0)</f>
        <v>0</v>
      </c>
      <c r="Q183" s="13">
        <f>IFERROR(VLOOKUP($A183,Round14[],5,FALSE), 0)</f>
        <v>0</v>
      </c>
      <c r="R183" s="13">
        <f>IFERROR(VLOOKUP($A183,Round15[],5,FALSE), 0)</f>
        <v>0</v>
      </c>
      <c r="S183" s="13">
        <f>IFERROR(VLOOKUP($A183,Round16[],5,FALSE), 0)</f>
        <v>0</v>
      </c>
      <c r="T183" s="13">
        <f>IFERROR(VLOOKUP($A183,Round17[],5,FALSE), 0)</f>
        <v>0</v>
      </c>
      <c r="U183" s="13">
        <f>IFERROR(VLOOKUP($A183,Round18[],5,FALSE), 0)</f>
        <v>0</v>
      </c>
      <c r="V183" s="13">
        <f>IFERROR(VLOOKUP($A183,Round19[],5,FALSE), 0)</f>
        <v>0</v>
      </c>
      <c r="W183" s="13">
        <f>IFERROR(VLOOKUP($A183,Round20[],5,FALSE), 0)</f>
        <v>0</v>
      </c>
      <c r="X183" s="13">
        <f>IFERROR(VLOOKUP($A183,Round21[],5,FALSE), 0)</f>
        <v>0</v>
      </c>
      <c r="Y183" s="13">
        <f>IFERROR(VLOOKUP($A183,Round22[],5,FALSE), 0)</f>
        <v>0</v>
      </c>
      <c r="Z183" s="13">
        <f>IFERROR(VLOOKUP($A183,Round23[],5,FALSE), 0)</f>
        <v>0</v>
      </c>
      <c r="AA183" s="13">
        <f>IFERROR(VLOOKUP($A183,Round24[],5,FALSE), 0)</f>
        <v>0</v>
      </c>
      <c r="AB183" s="13">
        <f>IFERROR(VLOOKUP($A183,Round25[],5,FALSE), 0)</f>
        <v>0</v>
      </c>
      <c r="AC183" s="13">
        <f>IFERROR(VLOOKUP($A183,Round26[],5,FALSE), 0)</f>
        <v>0</v>
      </c>
      <c r="AD183" s="13">
        <f>IFERROR(VLOOKUP($A183,Round27[],5,FALSE), 0)</f>
        <v>0</v>
      </c>
      <c r="AE183" s="13">
        <f>IFERROR(VLOOKUP($A183,Round28[],5,FALSE), 0)</f>
        <v>0</v>
      </c>
      <c r="AF183" s="13">
        <f>IFERROR(VLOOKUP($A183,Round29[],5,FALSE), 0)</f>
        <v>0</v>
      </c>
      <c r="AG183" s="13">
        <f>IFERROR(VLOOKUP($A183,Round30[],5,FALSE), 0)</f>
        <v>0</v>
      </c>
      <c r="AH183" s="13">
        <f>IFERROR(VLOOKUP($A183,Round31[],5,FALSE), 0)</f>
        <v>0</v>
      </c>
      <c r="AI183" s="13">
        <f>IFERROR(VLOOKUP($A183,Round32[],5,FALSE), 0)</f>
        <v>0</v>
      </c>
      <c r="AJ183" s="13">
        <f>IFERROR(VLOOKUP($A183,Round33[],5,FALSE), 0)</f>
        <v>0</v>
      </c>
      <c r="AK183" s="13">
        <f>IFERROR(VLOOKUP($A183,Round34[],5,FALSE), 0)</f>
        <v>0</v>
      </c>
      <c r="AL183" s="13">
        <f>IFERROR(VLOOKUP($A183,Round35[],5,FALSE), 0)</f>
        <v>0</v>
      </c>
      <c r="AM183" s="13">
        <f>IFERROR(VLOOKUP($A183,Round36[],5,FALSE), 0)</f>
        <v>0</v>
      </c>
      <c r="AN183" s="13">
        <f>IFERROR(VLOOKUP($A183,Round37[],5,FALSE), 0)</f>
        <v>0</v>
      </c>
      <c r="AO183" s="13">
        <f>IFERROR(VLOOKUP($A183,Round38[],5,FALSE), 0)</f>
        <v>0</v>
      </c>
      <c r="AP183" s="13">
        <f>IFERROR(VLOOKUP($A183,Round39[],5,FALSE), 0)</f>
        <v>0</v>
      </c>
      <c r="AQ183" s="13">
        <f>IFERROR(VLOOKUP($A183,Round40[],5,FALSE), 0)</f>
        <v>0</v>
      </c>
      <c r="AR183" s="13">
        <f>IFERROR(VLOOKUP($A183,Round41[],5,FALSE), 0)</f>
        <v>0</v>
      </c>
      <c r="AS183" s="13">
        <f>IFERROR(VLOOKUP($A183,Round42[],5,FALSE), 0)</f>
        <v>0</v>
      </c>
      <c r="AT183" s="13">
        <f>IFERROR(VLOOKUP($A183,Round43[],5,FALSE), 0)</f>
        <v>0</v>
      </c>
      <c r="AU183" s="13">
        <f>IFERROR(VLOOKUP($A183,Round44[],5,FALSE), 0)</f>
        <v>0</v>
      </c>
      <c r="AV183" s="13">
        <f>IFERROR(VLOOKUP($A183,Round45[],5,FALSE), 0)</f>
        <v>0</v>
      </c>
      <c r="AW183" s="13">
        <f>IFERROR(VLOOKUP($A183,Round46[],5,FALSE), 0)</f>
        <v>0</v>
      </c>
      <c r="AX183" s="13">
        <f>IFERROR(VLOOKUP($A183,Round47[],5,FALSE), 0)</f>
        <v>0</v>
      </c>
      <c r="AY183" s="13">
        <f>IFERROR(VLOOKUP($A183,Round48[],5,FALSE), 0)</f>
        <v>0</v>
      </c>
      <c r="AZ183" s="13">
        <f>IFERROR(VLOOKUP($A183,Round49[],5,FALSE), 0)</f>
        <v>0</v>
      </c>
      <c r="BA183" s="13">
        <f>IFERROR(VLOOKUP($A183,Round50[],5,FALSE), 0)</f>
        <v>0</v>
      </c>
      <c r="BB183" s="13">
        <f>IFERROR(VLOOKUP($A183,Round51[],5,FALSE), 0)</f>
        <v>0</v>
      </c>
      <c r="BC183" s="13">
        <f>IFERROR(VLOOKUP($A183,Round52[],5,FALSE), 0)</f>
        <v>0</v>
      </c>
      <c r="BD183" s="13">
        <f>IFERROR(VLOOKUP($A183,Round53[],5,FALSE), 0)</f>
        <v>0</v>
      </c>
      <c r="BE183" s="13">
        <f>IFERROR(VLOOKUP($A183,Round54[],5,FALSE), 0)</f>
        <v>0</v>
      </c>
      <c r="BF183" s="13">
        <f>IFERROR(VLOOKUP($A183,Round55[],5,FALSE), 0)</f>
        <v>0</v>
      </c>
      <c r="BG183" s="13">
        <f>IFERROR(VLOOKUP($A183,Round56[],5,FALSE), 0)</f>
        <v>0</v>
      </c>
      <c r="BH183" s="13">
        <f>IFERROR(VLOOKUP($A183,Round57[],5,FALSE), 0)</f>
        <v>0</v>
      </c>
      <c r="BI183" s="13">
        <f>IFERROR(VLOOKUP($A183,Round58[],5,FALSE), 0)</f>
        <v>0</v>
      </c>
      <c r="BJ183" s="13">
        <f>IFERROR(VLOOKUP($A183,Round59[],5,FALSE), 0)</f>
        <v>0</v>
      </c>
      <c r="BK183" s="13">
        <f>IFERROR(VLOOKUP($A183,Round60[],5,FALSE), 0)</f>
        <v>0</v>
      </c>
    </row>
  </sheetData>
  <conditionalFormatting sqref="A1:A1048576">
    <cfRule type="duplicateValues" dxfId="904" priority="234"/>
  </conditionalFormatting>
  <conditionalFormatting sqref="A122:A128">
    <cfRule type="duplicateValues" dxfId="903" priority="233"/>
  </conditionalFormatting>
  <conditionalFormatting sqref="A126">
    <cfRule type="duplicateValues" dxfId="902" priority="232"/>
  </conditionalFormatting>
  <conditionalFormatting sqref="B126">
    <cfRule type="duplicateValues" dxfId="901" priority="231"/>
  </conditionalFormatting>
  <conditionalFormatting sqref="A129:A141">
    <cfRule type="duplicateValues" dxfId="900" priority="230"/>
  </conditionalFormatting>
  <conditionalFormatting sqref="A135:A141">
    <cfRule type="duplicateValues" dxfId="899" priority="229"/>
  </conditionalFormatting>
  <conditionalFormatting sqref="A139">
    <cfRule type="duplicateValues" dxfId="898" priority="228"/>
  </conditionalFormatting>
  <conditionalFormatting sqref="B139">
    <cfRule type="duplicateValues" dxfId="897" priority="227"/>
  </conditionalFormatting>
  <conditionalFormatting sqref="A142:A143">
    <cfRule type="duplicateValues" dxfId="896" priority="226"/>
  </conditionalFormatting>
  <conditionalFormatting sqref="A142:A143">
    <cfRule type="duplicateValues" dxfId="895" priority="225"/>
  </conditionalFormatting>
  <conditionalFormatting sqref="A142:A143">
    <cfRule type="duplicateValues" dxfId="894" priority="224"/>
  </conditionalFormatting>
  <conditionalFormatting sqref="A144:A145">
    <cfRule type="duplicateValues" dxfId="893" priority="223"/>
  </conditionalFormatting>
  <conditionalFormatting sqref="A144:A145">
    <cfRule type="duplicateValues" dxfId="892" priority="222"/>
  </conditionalFormatting>
  <conditionalFormatting sqref="A144:A145">
    <cfRule type="duplicateValues" dxfId="891" priority="221"/>
  </conditionalFormatting>
  <conditionalFormatting sqref="A146:A147">
    <cfRule type="duplicateValues" dxfId="890" priority="220"/>
  </conditionalFormatting>
  <conditionalFormatting sqref="A146:A147">
    <cfRule type="duplicateValues" dxfId="889" priority="219"/>
  </conditionalFormatting>
  <conditionalFormatting sqref="A146:A147">
    <cfRule type="duplicateValues" dxfId="888" priority="218"/>
  </conditionalFormatting>
  <conditionalFormatting sqref="B146">
    <cfRule type="duplicateValues" dxfId="887" priority="217"/>
  </conditionalFormatting>
  <conditionalFormatting sqref="A148">
    <cfRule type="duplicateValues" dxfId="886" priority="216"/>
  </conditionalFormatting>
  <conditionalFormatting sqref="A148">
    <cfRule type="duplicateValues" dxfId="885" priority="215"/>
  </conditionalFormatting>
  <conditionalFormatting sqref="A148">
    <cfRule type="duplicateValues" dxfId="884" priority="214"/>
  </conditionalFormatting>
  <conditionalFormatting sqref="A148">
    <cfRule type="duplicateValues" dxfId="883" priority="213"/>
  </conditionalFormatting>
  <conditionalFormatting sqref="A149:A150">
    <cfRule type="duplicateValues" dxfId="882" priority="212"/>
  </conditionalFormatting>
  <conditionalFormatting sqref="A149">
    <cfRule type="duplicateValues" dxfId="881" priority="211"/>
  </conditionalFormatting>
  <conditionalFormatting sqref="A149">
    <cfRule type="duplicateValues" dxfId="880" priority="210"/>
  </conditionalFormatting>
  <conditionalFormatting sqref="A149">
    <cfRule type="duplicateValues" dxfId="879" priority="209"/>
  </conditionalFormatting>
  <conditionalFormatting sqref="A150">
    <cfRule type="duplicateValues" dxfId="878" priority="208"/>
  </conditionalFormatting>
  <conditionalFormatting sqref="A150">
    <cfRule type="duplicateValues" dxfId="877" priority="207"/>
  </conditionalFormatting>
  <conditionalFormatting sqref="A150">
    <cfRule type="duplicateValues" dxfId="876" priority="206"/>
  </conditionalFormatting>
  <conditionalFormatting sqref="A150">
    <cfRule type="duplicateValues" dxfId="875" priority="205"/>
  </conditionalFormatting>
  <conditionalFormatting sqref="A151:A152">
    <cfRule type="duplicateValues" dxfId="874" priority="204"/>
  </conditionalFormatting>
  <conditionalFormatting sqref="A151">
    <cfRule type="duplicateValues" dxfId="873" priority="203"/>
  </conditionalFormatting>
  <conditionalFormatting sqref="A151">
    <cfRule type="duplicateValues" dxfId="872" priority="202"/>
  </conditionalFormatting>
  <conditionalFormatting sqref="A151">
    <cfRule type="duplicateValues" dxfId="871" priority="201"/>
  </conditionalFormatting>
  <conditionalFormatting sqref="A152">
    <cfRule type="duplicateValues" dxfId="870" priority="200"/>
  </conditionalFormatting>
  <conditionalFormatting sqref="A152">
    <cfRule type="duplicateValues" dxfId="869" priority="199"/>
  </conditionalFormatting>
  <conditionalFormatting sqref="A152">
    <cfRule type="duplicateValues" dxfId="868" priority="198"/>
  </conditionalFormatting>
  <conditionalFormatting sqref="A152">
    <cfRule type="duplicateValues" dxfId="867" priority="197"/>
  </conditionalFormatting>
  <conditionalFormatting sqref="B147">
    <cfRule type="duplicateValues" dxfId="866" priority="196"/>
  </conditionalFormatting>
  <conditionalFormatting sqref="A153">
    <cfRule type="duplicateValues" dxfId="865" priority="195"/>
  </conditionalFormatting>
  <conditionalFormatting sqref="A153">
    <cfRule type="duplicateValues" dxfId="864" priority="194"/>
  </conditionalFormatting>
  <conditionalFormatting sqref="A153">
    <cfRule type="duplicateValues" dxfId="863" priority="193"/>
  </conditionalFormatting>
  <conditionalFormatting sqref="A153">
    <cfRule type="duplicateValues" dxfId="862" priority="192"/>
  </conditionalFormatting>
  <conditionalFormatting sqref="A153">
    <cfRule type="duplicateValues" dxfId="861" priority="191"/>
  </conditionalFormatting>
  <conditionalFormatting sqref="A153">
    <cfRule type="duplicateValues" dxfId="860" priority="190"/>
  </conditionalFormatting>
  <conditionalFormatting sqref="A154:A155">
    <cfRule type="duplicateValues" dxfId="859" priority="189"/>
  </conditionalFormatting>
  <conditionalFormatting sqref="A154">
    <cfRule type="duplicateValues" dxfId="858" priority="188"/>
  </conditionalFormatting>
  <conditionalFormatting sqref="A154">
    <cfRule type="duplicateValues" dxfId="857" priority="187"/>
  </conditionalFormatting>
  <conditionalFormatting sqref="A154">
    <cfRule type="duplicateValues" dxfId="856" priority="186"/>
  </conditionalFormatting>
  <conditionalFormatting sqref="A154">
    <cfRule type="duplicateValues" dxfId="855" priority="185"/>
  </conditionalFormatting>
  <conditionalFormatting sqref="A154">
    <cfRule type="duplicateValues" dxfId="854" priority="184"/>
  </conditionalFormatting>
  <conditionalFormatting sqref="A155">
    <cfRule type="duplicateValues" dxfId="853" priority="183"/>
  </conditionalFormatting>
  <conditionalFormatting sqref="A155">
    <cfRule type="duplicateValues" dxfId="852" priority="182"/>
  </conditionalFormatting>
  <conditionalFormatting sqref="A155">
    <cfRule type="duplicateValues" dxfId="851" priority="181"/>
  </conditionalFormatting>
  <conditionalFormatting sqref="A155">
    <cfRule type="duplicateValues" dxfId="850" priority="180"/>
  </conditionalFormatting>
  <conditionalFormatting sqref="A155">
    <cfRule type="duplicateValues" dxfId="849" priority="179"/>
  </conditionalFormatting>
  <conditionalFormatting sqref="A155">
    <cfRule type="duplicateValues" dxfId="848" priority="178"/>
  </conditionalFormatting>
  <conditionalFormatting sqref="A156:A157">
    <cfRule type="duplicateValues" dxfId="847" priority="177"/>
  </conditionalFormatting>
  <conditionalFormatting sqref="A156">
    <cfRule type="duplicateValues" dxfId="846" priority="176"/>
  </conditionalFormatting>
  <conditionalFormatting sqref="A156">
    <cfRule type="duplicateValues" dxfId="845" priority="175"/>
  </conditionalFormatting>
  <conditionalFormatting sqref="A156">
    <cfRule type="duplicateValues" dxfId="844" priority="174"/>
  </conditionalFormatting>
  <conditionalFormatting sqref="A156">
    <cfRule type="duplicateValues" dxfId="843" priority="173"/>
  </conditionalFormatting>
  <conditionalFormatting sqref="A156">
    <cfRule type="duplicateValues" dxfId="842" priority="172"/>
  </conditionalFormatting>
  <conditionalFormatting sqref="A157">
    <cfRule type="duplicateValues" dxfId="841" priority="171"/>
  </conditionalFormatting>
  <conditionalFormatting sqref="A157">
    <cfRule type="duplicateValues" dxfId="840" priority="170"/>
  </conditionalFormatting>
  <conditionalFormatting sqref="A157">
    <cfRule type="duplicateValues" dxfId="839" priority="169"/>
  </conditionalFormatting>
  <conditionalFormatting sqref="A157">
    <cfRule type="duplicateValues" dxfId="838" priority="168"/>
  </conditionalFormatting>
  <conditionalFormatting sqref="A157">
    <cfRule type="duplicateValues" dxfId="837" priority="167"/>
  </conditionalFormatting>
  <conditionalFormatting sqref="A157">
    <cfRule type="duplicateValues" dxfId="836" priority="166"/>
  </conditionalFormatting>
  <conditionalFormatting sqref="A158:A159">
    <cfRule type="duplicateValues" dxfId="835" priority="165"/>
  </conditionalFormatting>
  <conditionalFormatting sqref="A158">
    <cfRule type="duplicateValues" dxfId="834" priority="164"/>
  </conditionalFormatting>
  <conditionalFormatting sqref="A158">
    <cfRule type="duplicateValues" dxfId="833" priority="163"/>
  </conditionalFormatting>
  <conditionalFormatting sqref="A158">
    <cfRule type="duplicateValues" dxfId="832" priority="162"/>
  </conditionalFormatting>
  <conditionalFormatting sqref="A158">
    <cfRule type="duplicateValues" dxfId="831" priority="161"/>
  </conditionalFormatting>
  <conditionalFormatting sqref="A158">
    <cfRule type="duplicateValues" dxfId="830" priority="160"/>
  </conditionalFormatting>
  <conditionalFormatting sqref="A159">
    <cfRule type="duplicateValues" dxfId="829" priority="159"/>
  </conditionalFormatting>
  <conditionalFormatting sqref="A159">
    <cfRule type="duplicateValues" dxfId="828" priority="158"/>
  </conditionalFormatting>
  <conditionalFormatting sqref="A159">
    <cfRule type="duplicateValues" dxfId="827" priority="157"/>
  </conditionalFormatting>
  <conditionalFormatting sqref="A159">
    <cfRule type="duplicateValues" dxfId="826" priority="156"/>
  </conditionalFormatting>
  <conditionalFormatting sqref="A159">
    <cfRule type="duplicateValues" dxfId="825" priority="155"/>
  </conditionalFormatting>
  <conditionalFormatting sqref="A159">
    <cfRule type="duplicateValues" dxfId="824" priority="154"/>
  </conditionalFormatting>
  <conditionalFormatting sqref="A160:A166">
    <cfRule type="duplicateValues" dxfId="823" priority="153"/>
  </conditionalFormatting>
  <conditionalFormatting sqref="A160">
    <cfRule type="duplicateValues" dxfId="822" priority="152"/>
  </conditionalFormatting>
  <conditionalFormatting sqref="A160">
    <cfRule type="duplicateValues" dxfId="821" priority="151"/>
  </conditionalFormatting>
  <conditionalFormatting sqref="A160">
    <cfRule type="duplicateValues" dxfId="820" priority="150"/>
  </conditionalFormatting>
  <conditionalFormatting sqref="A160">
    <cfRule type="duplicateValues" dxfId="819" priority="149"/>
  </conditionalFormatting>
  <conditionalFormatting sqref="A160">
    <cfRule type="duplicateValues" dxfId="818" priority="148"/>
  </conditionalFormatting>
  <conditionalFormatting sqref="A160">
    <cfRule type="duplicateValues" dxfId="817" priority="147"/>
  </conditionalFormatting>
  <conditionalFormatting sqref="A161:A162">
    <cfRule type="duplicateValues" dxfId="816" priority="146"/>
  </conditionalFormatting>
  <conditionalFormatting sqref="A161">
    <cfRule type="duplicateValues" dxfId="815" priority="72"/>
    <cfRule type="duplicateValues" dxfId="814" priority="145"/>
  </conditionalFormatting>
  <conditionalFormatting sqref="A161">
    <cfRule type="duplicateValues" dxfId="813" priority="144"/>
  </conditionalFormatting>
  <conditionalFormatting sqref="A161">
    <cfRule type="duplicateValues" dxfId="812" priority="143"/>
  </conditionalFormatting>
  <conditionalFormatting sqref="A161">
    <cfRule type="duplicateValues" dxfId="811" priority="142"/>
  </conditionalFormatting>
  <conditionalFormatting sqref="A161">
    <cfRule type="duplicateValues" dxfId="810" priority="141"/>
  </conditionalFormatting>
  <conditionalFormatting sqref="A162">
    <cfRule type="duplicateValues" dxfId="809" priority="140"/>
  </conditionalFormatting>
  <conditionalFormatting sqref="A162">
    <cfRule type="duplicateValues" dxfId="808" priority="139"/>
  </conditionalFormatting>
  <conditionalFormatting sqref="A162">
    <cfRule type="duplicateValues" dxfId="807" priority="138"/>
  </conditionalFormatting>
  <conditionalFormatting sqref="A162">
    <cfRule type="duplicateValues" dxfId="806" priority="137"/>
  </conditionalFormatting>
  <conditionalFormatting sqref="A162">
    <cfRule type="duplicateValues" dxfId="805" priority="136"/>
  </conditionalFormatting>
  <conditionalFormatting sqref="A162">
    <cfRule type="duplicateValues" dxfId="804" priority="135"/>
  </conditionalFormatting>
  <conditionalFormatting sqref="A163:A164">
    <cfRule type="duplicateValues" dxfId="803" priority="134"/>
  </conditionalFormatting>
  <conditionalFormatting sqref="A163">
    <cfRule type="duplicateValues" dxfId="802" priority="133"/>
  </conditionalFormatting>
  <conditionalFormatting sqref="A163">
    <cfRule type="duplicateValues" dxfId="801" priority="132"/>
  </conditionalFormatting>
  <conditionalFormatting sqref="A163">
    <cfRule type="duplicateValues" dxfId="800" priority="131"/>
  </conditionalFormatting>
  <conditionalFormatting sqref="A163">
    <cfRule type="duplicateValues" dxfId="799" priority="130"/>
  </conditionalFormatting>
  <conditionalFormatting sqref="A163">
    <cfRule type="duplicateValues" dxfId="798" priority="129"/>
  </conditionalFormatting>
  <conditionalFormatting sqref="A164">
    <cfRule type="duplicateValues" dxfId="797" priority="128"/>
  </conditionalFormatting>
  <conditionalFormatting sqref="A164">
    <cfRule type="duplicateValues" dxfId="796" priority="127"/>
  </conditionalFormatting>
  <conditionalFormatting sqref="A164">
    <cfRule type="duplicateValues" dxfId="795" priority="126"/>
  </conditionalFormatting>
  <conditionalFormatting sqref="A164">
    <cfRule type="duplicateValues" dxfId="794" priority="125"/>
  </conditionalFormatting>
  <conditionalFormatting sqref="A164">
    <cfRule type="duplicateValues" dxfId="793" priority="124"/>
  </conditionalFormatting>
  <conditionalFormatting sqref="A164">
    <cfRule type="duplicateValues" dxfId="792" priority="123"/>
  </conditionalFormatting>
  <conditionalFormatting sqref="A165:A166">
    <cfRule type="duplicateValues" dxfId="791" priority="122"/>
  </conditionalFormatting>
  <conditionalFormatting sqref="A165">
    <cfRule type="duplicateValues" dxfId="790" priority="121"/>
  </conditionalFormatting>
  <conditionalFormatting sqref="A165">
    <cfRule type="duplicateValues" dxfId="789" priority="120"/>
  </conditionalFormatting>
  <conditionalFormatting sqref="A165">
    <cfRule type="duplicateValues" dxfId="788" priority="119"/>
  </conditionalFormatting>
  <conditionalFormatting sqref="A165">
    <cfRule type="duplicateValues" dxfId="787" priority="118"/>
  </conditionalFormatting>
  <conditionalFormatting sqref="A165">
    <cfRule type="duplicateValues" dxfId="786" priority="117"/>
  </conditionalFormatting>
  <conditionalFormatting sqref="A166">
    <cfRule type="duplicateValues" dxfId="785" priority="116"/>
  </conditionalFormatting>
  <conditionalFormatting sqref="A166">
    <cfRule type="duplicateValues" dxfId="784" priority="115"/>
  </conditionalFormatting>
  <conditionalFormatting sqref="A166">
    <cfRule type="duplicateValues" dxfId="783" priority="114"/>
  </conditionalFormatting>
  <conditionalFormatting sqref="A166">
    <cfRule type="duplicateValues" dxfId="782" priority="113"/>
  </conditionalFormatting>
  <conditionalFormatting sqref="A166">
    <cfRule type="duplicateValues" dxfId="781" priority="112"/>
  </conditionalFormatting>
  <conditionalFormatting sqref="A166">
    <cfRule type="duplicateValues" dxfId="780" priority="111"/>
  </conditionalFormatting>
  <conditionalFormatting sqref="A167:A172">
    <cfRule type="duplicateValues" dxfId="779" priority="110"/>
  </conditionalFormatting>
  <conditionalFormatting sqref="A167:A172">
    <cfRule type="duplicateValues" dxfId="778" priority="109"/>
  </conditionalFormatting>
  <conditionalFormatting sqref="A167:A168">
    <cfRule type="duplicateValues" dxfId="777" priority="108"/>
  </conditionalFormatting>
  <conditionalFormatting sqref="A167">
    <cfRule type="duplicateValues" dxfId="776" priority="107"/>
  </conditionalFormatting>
  <conditionalFormatting sqref="A167">
    <cfRule type="duplicateValues" dxfId="775" priority="106"/>
  </conditionalFormatting>
  <conditionalFormatting sqref="A167">
    <cfRule type="duplicateValues" dxfId="774" priority="105"/>
  </conditionalFormatting>
  <conditionalFormatting sqref="A167">
    <cfRule type="duplicateValues" dxfId="773" priority="104"/>
  </conditionalFormatting>
  <conditionalFormatting sqref="A167">
    <cfRule type="duplicateValues" dxfId="772" priority="103"/>
  </conditionalFormatting>
  <conditionalFormatting sqref="A168">
    <cfRule type="duplicateValues" dxfId="771" priority="102"/>
  </conditionalFormatting>
  <conditionalFormatting sqref="A168">
    <cfRule type="duplicateValues" dxfId="770" priority="101"/>
  </conditionalFormatting>
  <conditionalFormatting sqref="A168">
    <cfRule type="duplicateValues" dxfId="769" priority="100"/>
  </conditionalFormatting>
  <conditionalFormatting sqref="A168">
    <cfRule type="duplicateValues" dxfId="768" priority="99"/>
  </conditionalFormatting>
  <conditionalFormatting sqref="A168">
    <cfRule type="duplicateValues" dxfId="767" priority="98"/>
  </conditionalFormatting>
  <conditionalFormatting sqref="A168">
    <cfRule type="duplicateValues" dxfId="766" priority="97"/>
  </conditionalFormatting>
  <conditionalFormatting sqref="A169:A170">
    <cfRule type="duplicateValues" dxfId="765" priority="96"/>
  </conditionalFormatting>
  <conditionalFormatting sqref="A169">
    <cfRule type="duplicateValues" dxfId="764" priority="95"/>
  </conditionalFormatting>
  <conditionalFormatting sqref="A169">
    <cfRule type="duplicateValues" dxfId="763" priority="94"/>
  </conditionalFormatting>
  <conditionalFormatting sqref="A169">
    <cfRule type="duplicateValues" dxfId="762" priority="93"/>
  </conditionalFormatting>
  <conditionalFormatting sqref="A169">
    <cfRule type="duplicateValues" dxfId="761" priority="92"/>
  </conditionalFormatting>
  <conditionalFormatting sqref="A169">
    <cfRule type="duplicateValues" dxfId="760" priority="91"/>
  </conditionalFormatting>
  <conditionalFormatting sqref="A170">
    <cfRule type="duplicateValues" dxfId="759" priority="90"/>
  </conditionalFormatting>
  <conditionalFormatting sqref="A170">
    <cfRule type="duplicateValues" dxfId="758" priority="89"/>
  </conditionalFormatting>
  <conditionalFormatting sqref="A170">
    <cfRule type="duplicateValues" dxfId="757" priority="88"/>
  </conditionalFormatting>
  <conditionalFormatting sqref="A170">
    <cfRule type="duplicateValues" dxfId="756" priority="87"/>
  </conditionalFormatting>
  <conditionalFormatting sqref="A170">
    <cfRule type="duplicateValues" dxfId="755" priority="86"/>
  </conditionalFormatting>
  <conditionalFormatting sqref="A170">
    <cfRule type="duplicateValues" dxfId="754" priority="85"/>
  </conditionalFormatting>
  <conditionalFormatting sqref="A171:A172">
    <cfRule type="duplicateValues" dxfId="753" priority="84"/>
  </conditionalFormatting>
  <conditionalFormatting sqref="A171">
    <cfRule type="duplicateValues" dxfId="752" priority="83"/>
  </conditionalFormatting>
  <conditionalFormatting sqref="A171">
    <cfRule type="duplicateValues" dxfId="751" priority="82"/>
  </conditionalFormatting>
  <conditionalFormatting sqref="A171">
    <cfRule type="duplicateValues" dxfId="750" priority="81"/>
  </conditionalFormatting>
  <conditionalFormatting sqref="A171">
    <cfRule type="duplicateValues" dxfId="749" priority="80"/>
  </conditionalFormatting>
  <conditionalFormatting sqref="A171">
    <cfRule type="duplicateValues" dxfId="748" priority="79"/>
  </conditionalFormatting>
  <conditionalFormatting sqref="A172">
    <cfRule type="duplicateValues" dxfId="747" priority="78"/>
  </conditionalFormatting>
  <conditionalFormatting sqref="A172">
    <cfRule type="duplicateValues" dxfId="746" priority="77"/>
  </conditionalFormatting>
  <conditionalFormatting sqref="A172">
    <cfRule type="duplicateValues" dxfId="745" priority="76"/>
  </conditionalFormatting>
  <conditionalFormatting sqref="A172">
    <cfRule type="duplicateValues" dxfId="744" priority="75"/>
  </conditionalFormatting>
  <conditionalFormatting sqref="A172">
    <cfRule type="duplicateValues" dxfId="743" priority="74"/>
  </conditionalFormatting>
  <conditionalFormatting sqref="A172">
    <cfRule type="duplicateValues" dxfId="742" priority="73"/>
  </conditionalFormatting>
  <conditionalFormatting sqref="A173:A183">
    <cfRule type="duplicateValues" dxfId="741" priority="71"/>
  </conditionalFormatting>
  <conditionalFormatting sqref="A173:A177">
    <cfRule type="duplicateValues" dxfId="740" priority="70"/>
  </conditionalFormatting>
  <conditionalFormatting sqref="A173">
    <cfRule type="duplicateValues" dxfId="739" priority="69"/>
  </conditionalFormatting>
  <conditionalFormatting sqref="A173">
    <cfRule type="duplicateValues" dxfId="738" priority="68"/>
  </conditionalFormatting>
  <conditionalFormatting sqref="A173">
    <cfRule type="duplicateValues" dxfId="737" priority="67"/>
  </conditionalFormatting>
  <conditionalFormatting sqref="A173">
    <cfRule type="duplicateValues" dxfId="736" priority="66"/>
  </conditionalFormatting>
  <conditionalFormatting sqref="A173">
    <cfRule type="duplicateValues" dxfId="735" priority="65"/>
  </conditionalFormatting>
  <conditionalFormatting sqref="A173">
    <cfRule type="duplicateValues" dxfId="734" priority="64"/>
  </conditionalFormatting>
  <conditionalFormatting sqref="A173">
    <cfRule type="duplicateValues" dxfId="733" priority="63"/>
  </conditionalFormatting>
  <conditionalFormatting sqref="A174:A175">
    <cfRule type="duplicateValues" dxfId="732" priority="62"/>
  </conditionalFormatting>
  <conditionalFormatting sqref="A174">
    <cfRule type="duplicateValues" dxfId="731" priority="61"/>
  </conditionalFormatting>
  <conditionalFormatting sqref="A174">
    <cfRule type="duplicateValues" dxfId="730" priority="60"/>
  </conditionalFormatting>
  <conditionalFormatting sqref="A174">
    <cfRule type="duplicateValues" dxfId="729" priority="59"/>
  </conditionalFormatting>
  <conditionalFormatting sqref="A174">
    <cfRule type="duplicateValues" dxfId="728" priority="58"/>
  </conditionalFormatting>
  <conditionalFormatting sqref="A174">
    <cfRule type="duplicateValues" dxfId="727" priority="57"/>
  </conditionalFormatting>
  <conditionalFormatting sqref="A175">
    <cfRule type="duplicateValues" dxfId="726" priority="56"/>
  </conditionalFormatting>
  <conditionalFormatting sqref="A175">
    <cfRule type="duplicateValues" dxfId="725" priority="55"/>
  </conditionalFormatting>
  <conditionalFormatting sqref="A175">
    <cfRule type="duplicateValues" dxfId="724" priority="54"/>
  </conditionalFormatting>
  <conditionalFormatting sqref="A175">
    <cfRule type="duplicateValues" dxfId="723" priority="53"/>
  </conditionalFormatting>
  <conditionalFormatting sqref="A175">
    <cfRule type="duplicateValues" dxfId="722" priority="52"/>
  </conditionalFormatting>
  <conditionalFormatting sqref="A175">
    <cfRule type="duplicateValues" dxfId="721" priority="51"/>
  </conditionalFormatting>
  <conditionalFormatting sqref="A176:A177">
    <cfRule type="duplicateValues" dxfId="720" priority="50"/>
  </conditionalFormatting>
  <conditionalFormatting sqref="A176">
    <cfRule type="duplicateValues" dxfId="719" priority="49"/>
  </conditionalFormatting>
  <conditionalFormatting sqref="A176">
    <cfRule type="duplicateValues" dxfId="718" priority="48"/>
  </conditionalFormatting>
  <conditionalFormatting sqref="A176">
    <cfRule type="duplicateValues" dxfId="717" priority="47"/>
  </conditionalFormatting>
  <conditionalFormatting sqref="A176">
    <cfRule type="duplicateValues" dxfId="716" priority="46"/>
  </conditionalFormatting>
  <conditionalFormatting sqref="A176">
    <cfRule type="duplicateValues" dxfId="715" priority="45"/>
  </conditionalFormatting>
  <conditionalFormatting sqref="A177">
    <cfRule type="duplicateValues" dxfId="714" priority="44"/>
  </conditionalFormatting>
  <conditionalFormatting sqref="A177">
    <cfRule type="duplicateValues" dxfId="713" priority="43"/>
  </conditionalFormatting>
  <conditionalFormatting sqref="A177">
    <cfRule type="duplicateValues" dxfId="712" priority="42"/>
  </conditionalFormatting>
  <conditionalFormatting sqref="A177">
    <cfRule type="duplicateValues" dxfId="711" priority="41"/>
  </conditionalFormatting>
  <conditionalFormatting sqref="A177">
    <cfRule type="duplicateValues" dxfId="710" priority="40"/>
  </conditionalFormatting>
  <conditionalFormatting sqref="A177">
    <cfRule type="duplicateValues" dxfId="709" priority="39"/>
  </conditionalFormatting>
  <conditionalFormatting sqref="A178:A183">
    <cfRule type="duplicateValues" dxfId="708" priority="38"/>
  </conditionalFormatting>
  <conditionalFormatting sqref="A178:A183">
    <cfRule type="duplicateValues" dxfId="707" priority="37"/>
  </conditionalFormatting>
  <conditionalFormatting sqref="A178:A179">
    <cfRule type="duplicateValues" dxfId="706" priority="36"/>
  </conditionalFormatting>
  <conditionalFormatting sqref="A178">
    <cfRule type="duplicateValues" dxfId="705" priority="35"/>
  </conditionalFormatting>
  <conditionalFormatting sqref="A178">
    <cfRule type="duplicateValues" dxfId="704" priority="34"/>
  </conditionalFormatting>
  <conditionalFormatting sqref="A178">
    <cfRule type="duplicateValues" dxfId="703" priority="33"/>
  </conditionalFormatting>
  <conditionalFormatting sqref="A178">
    <cfRule type="duplicateValues" dxfId="702" priority="32"/>
  </conditionalFormatting>
  <conditionalFormatting sqref="A178">
    <cfRule type="duplicateValues" dxfId="701" priority="31"/>
  </conditionalFormatting>
  <conditionalFormatting sqref="A179">
    <cfRule type="duplicateValues" dxfId="700" priority="30"/>
  </conditionalFormatting>
  <conditionalFormatting sqref="A179">
    <cfRule type="duplicateValues" dxfId="699" priority="29"/>
  </conditionalFormatting>
  <conditionalFormatting sqref="A179">
    <cfRule type="duplicateValues" dxfId="698" priority="28"/>
  </conditionalFormatting>
  <conditionalFormatting sqref="A179">
    <cfRule type="duplicateValues" dxfId="697" priority="27"/>
  </conditionalFormatting>
  <conditionalFormatting sqref="A179">
    <cfRule type="duplicateValues" dxfId="696" priority="26"/>
  </conditionalFormatting>
  <conditionalFormatting sqref="A179">
    <cfRule type="duplicateValues" dxfId="695" priority="25"/>
  </conditionalFormatting>
  <conditionalFormatting sqref="A180:A181">
    <cfRule type="duplicateValues" dxfId="694" priority="24"/>
  </conditionalFormatting>
  <conditionalFormatting sqref="A180">
    <cfRule type="duplicateValues" dxfId="693" priority="23"/>
  </conditionalFormatting>
  <conditionalFormatting sqref="A180">
    <cfRule type="duplicateValues" dxfId="692" priority="22"/>
  </conditionalFormatting>
  <conditionalFormatting sqref="A180">
    <cfRule type="duplicateValues" dxfId="691" priority="21"/>
  </conditionalFormatting>
  <conditionalFormatting sqref="A180">
    <cfRule type="duplicateValues" dxfId="690" priority="20"/>
  </conditionalFormatting>
  <conditionalFormatting sqref="A180">
    <cfRule type="duplicateValues" dxfId="689" priority="19"/>
  </conditionalFormatting>
  <conditionalFormatting sqref="A181">
    <cfRule type="duplicateValues" dxfId="688" priority="18"/>
  </conditionalFormatting>
  <conditionalFormatting sqref="A181">
    <cfRule type="duplicateValues" dxfId="687" priority="17"/>
  </conditionalFormatting>
  <conditionalFormatting sqref="A181">
    <cfRule type="duplicateValues" dxfId="686" priority="16"/>
  </conditionalFormatting>
  <conditionalFormatting sqref="A181">
    <cfRule type="duplicateValues" dxfId="685" priority="15"/>
  </conditionalFormatting>
  <conditionalFormatting sqref="A181">
    <cfRule type="duplicateValues" dxfId="684" priority="14"/>
  </conditionalFormatting>
  <conditionalFormatting sqref="A181">
    <cfRule type="duplicateValues" dxfId="683" priority="13"/>
  </conditionalFormatting>
  <conditionalFormatting sqref="A182:A183">
    <cfRule type="duplicateValues" dxfId="682" priority="12"/>
  </conditionalFormatting>
  <conditionalFormatting sqref="A182">
    <cfRule type="duplicateValues" dxfId="681" priority="11"/>
  </conditionalFormatting>
  <conditionalFormatting sqref="A182">
    <cfRule type="duplicateValues" dxfId="680" priority="10"/>
  </conditionalFormatting>
  <conditionalFormatting sqref="A182">
    <cfRule type="duplicateValues" dxfId="679" priority="9"/>
  </conditionalFormatting>
  <conditionalFormatting sqref="A182">
    <cfRule type="duplicateValues" dxfId="678" priority="8"/>
  </conditionalFormatting>
  <conditionalFormatting sqref="A182">
    <cfRule type="duplicateValues" dxfId="677" priority="7"/>
  </conditionalFormatting>
  <conditionalFormatting sqref="A183">
    <cfRule type="duplicateValues" dxfId="676" priority="6"/>
  </conditionalFormatting>
  <conditionalFormatting sqref="A183">
    <cfRule type="duplicateValues" dxfId="675" priority="5"/>
  </conditionalFormatting>
  <conditionalFormatting sqref="A183">
    <cfRule type="duplicateValues" dxfId="674" priority="4"/>
  </conditionalFormatting>
  <conditionalFormatting sqref="A183">
    <cfRule type="duplicateValues" dxfId="673" priority="3"/>
  </conditionalFormatting>
  <conditionalFormatting sqref="A183">
    <cfRule type="duplicateValues" dxfId="672" priority="2"/>
  </conditionalFormatting>
  <conditionalFormatting sqref="A183">
    <cfRule type="duplicateValues" dxfId="67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C14" sqref="C14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SUM(Round09[[#This Row],[امتیاز نتیجه]:[امتیاز پاس گل]])</f>
        <v>0</v>
      </c>
    </row>
    <row r="3" spans="1:5" ht="22.5">
      <c r="E3" s="6">
        <f xml:space="preserve"> SUM(Round09[[#This Row],[امتیاز نتیجه]:[امتیاز پاس گل]])</f>
        <v>0</v>
      </c>
    </row>
    <row r="4" spans="1:5" ht="22.5">
      <c r="E4" s="6">
        <f xml:space="preserve"> SUM(Round09[[#This Row],[امتیاز نتیجه]:[امتیاز پاس گل]])</f>
        <v>0</v>
      </c>
    </row>
    <row r="5" spans="1:5" ht="22.5">
      <c r="E5" s="6">
        <f xml:space="preserve"> SUM(Round09[[#This Row],[امتیاز نتیجه]:[امتیاز پاس گل]])</f>
        <v>0</v>
      </c>
    </row>
    <row r="6" spans="1:5" ht="22.5">
      <c r="E6" s="6">
        <f xml:space="preserve"> SUM(Round09[[#This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SUM(Round10[[#This Row],[امتیاز نتیجه]:[امتیاز پاس گل]])</f>
        <v>0</v>
      </c>
    </row>
    <row r="3" spans="1:5" ht="22.5">
      <c r="E3" s="6">
        <f xml:space="preserve"> SUM(Round10[[#This Row],[امتیاز نتیجه]:[امتیاز پاس گل]])</f>
        <v>0</v>
      </c>
    </row>
    <row r="4" spans="1:5" ht="22.5">
      <c r="E4" s="6">
        <f xml:space="preserve"> SUM(Round10[[#This Row],[امتیاز نتیجه]:[امتیاز پاس گل]])</f>
        <v>0</v>
      </c>
    </row>
    <row r="5" spans="1:5" ht="22.5">
      <c r="E5" s="6">
        <f xml:space="preserve"> SUM(Round10[[#This Row],[امتیاز نتیجه]:[امتیاز پاس گل]])</f>
        <v>0</v>
      </c>
    </row>
    <row r="6" spans="1:5" ht="22.5">
      <c r="E6" s="6">
        <f xml:space="preserve"> SUM(Round10[[#This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SUM(Round11[[#This Row],[امتیاز نتیجه]:[امتیاز پاس گل]])</f>
        <v>0</v>
      </c>
    </row>
    <row r="3" spans="1:5" ht="22.5">
      <c r="E3" s="6">
        <f xml:space="preserve"> SUM(Round11[[#This Row],[امتیاز نتیجه]:[امتیاز پاس گل]])</f>
        <v>0</v>
      </c>
    </row>
    <row r="4" spans="1:5" ht="22.5">
      <c r="E4" s="6">
        <f xml:space="preserve"> SUM(Round11[[#This Row],[امتیاز نتیجه]:[امتیاز پاس گل]])</f>
        <v>0</v>
      </c>
    </row>
    <row r="5" spans="1:5" ht="22.5">
      <c r="E5" s="6">
        <f xml:space="preserve"> SUM(Round11[[#This Row],[امتیاز نتیجه]:[امتیاز پاس گل]])</f>
        <v>0</v>
      </c>
    </row>
    <row r="6" spans="1:5" ht="22.5">
      <c r="E6" s="6">
        <f xml:space="preserve"> SUM(Round11[[#This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SUM(Round12[[#This Row],[امتیاز نتیجه]:[امتیاز پاس گل]])</f>
        <v>0</v>
      </c>
    </row>
    <row r="3" spans="1:5" ht="22.5">
      <c r="E3" s="6">
        <f xml:space="preserve"> SUM(Round12[[#This Row],[امتیاز نتیجه]:[امتیاز پاس گل]])</f>
        <v>0</v>
      </c>
    </row>
    <row r="4" spans="1:5" ht="22.5">
      <c r="E4" s="6">
        <f xml:space="preserve"> SUM(Round12[[#This Row],[امتیاز نتیجه]:[امتیاز پاس گل]])</f>
        <v>0</v>
      </c>
    </row>
    <row r="5" spans="1:5" ht="22.5">
      <c r="E5" s="6">
        <f xml:space="preserve"> SUM(Round12[[#This Row],[امتیاز نتیجه]:[امتیاز پاس گل]])</f>
        <v>0</v>
      </c>
    </row>
    <row r="6" spans="1:5" ht="22.5">
      <c r="E6" s="6">
        <f xml:space="preserve"> SUM(Round12[[#This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SUM(Round13[[#This Row],[امتیاز نتیجه]:[امتیاز پاس گل]])</f>
        <v>0</v>
      </c>
    </row>
    <row r="3" spans="1:5" ht="22.5">
      <c r="E3" s="6">
        <f xml:space="preserve"> SUM(Round13[[#This Row],[امتیاز نتیجه]:[امتیاز پاس گل]])</f>
        <v>0</v>
      </c>
    </row>
    <row r="4" spans="1:5" ht="22.5">
      <c r="E4" s="6">
        <f xml:space="preserve"> SUM(Round13[[#This Row],[امتیاز نتیجه]:[امتیاز پاس گل]])</f>
        <v>0</v>
      </c>
    </row>
    <row r="5" spans="1:5" ht="22.5">
      <c r="E5" s="6">
        <f xml:space="preserve"> SUM(Round13[[#This Row],[امتیاز نتیجه]:[امتیاز پاس گل]])</f>
        <v>0</v>
      </c>
    </row>
    <row r="6" spans="1:5" ht="22.5">
      <c r="E6" s="6">
        <f xml:space="preserve"> SUM(Round13[[#This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SUM(Round14[[#This Row],[امتیاز نتیجه]:[امتیاز پاس گل]])</f>
        <v>0</v>
      </c>
    </row>
    <row r="3" spans="1:5" ht="22.5">
      <c r="E3" s="6">
        <f xml:space="preserve"> SUM(Round14[[#This Row],[امتیاز نتیجه]:[امتیاز پاس گل]])</f>
        <v>0</v>
      </c>
    </row>
    <row r="4" spans="1:5" ht="22.5">
      <c r="E4" s="6">
        <f xml:space="preserve"> SUM(Round14[[#This Row],[امتیاز نتیجه]:[امتیاز پاس گل]])</f>
        <v>0</v>
      </c>
    </row>
    <row r="5" spans="1:5" ht="22.5">
      <c r="E5" s="6">
        <f xml:space="preserve"> SUM(Round14[[#This Row],[امتیاز نتیجه]:[امتیاز پاس گل]])</f>
        <v>0</v>
      </c>
    </row>
    <row r="6" spans="1:5" ht="22.5">
      <c r="E6" s="6">
        <f xml:space="preserve"> SUM(Round14[[#This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SUM(Round15[[#This Row],[امتیاز نتیجه]:[امتیاز پاس گل]])</f>
        <v>0</v>
      </c>
    </row>
    <row r="3" spans="1:5" ht="22.5">
      <c r="E3" s="6">
        <f xml:space="preserve"> SUM(Round15[[#This Row],[امتیاز نتیجه]:[امتیاز پاس گل]])</f>
        <v>0</v>
      </c>
    </row>
    <row r="4" spans="1:5" ht="22.5">
      <c r="E4" s="6">
        <f xml:space="preserve"> SUM(Round15[[#This Row],[امتیاز نتیجه]:[امتیاز پاس گل]])</f>
        <v>0</v>
      </c>
    </row>
    <row r="5" spans="1:5" ht="22.5">
      <c r="E5" s="6">
        <f xml:space="preserve"> SUM(Round15[[#This Row],[امتیاز نتیجه]:[امتیاز پاس گل]])</f>
        <v>0</v>
      </c>
    </row>
    <row r="6" spans="1:5" ht="22.5">
      <c r="E6" s="6">
        <f xml:space="preserve"> SUM(Round15[[#This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SUM(Round16[[#This Row],[امتیاز نتیجه]:[امتیاز پاس گل]])</f>
        <v>0</v>
      </c>
    </row>
    <row r="3" spans="1:5" ht="22.5">
      <c r="E3" s="6">
        <f xml:space="preserve"> SUM(Round16[[#This Row],[امتیاز نتیجه]:[امتیاز پاس گل]])</f>
        <v>0</v>
      </c>
    </row>
    <row r="4" spans="1:5" ht="22.5">
      <c r="E4" s="6">
        <f xml:space="preserve"> SUM(Round16[[#This Row],[امتیاز نتیجه]:[امتیاز پاس گل]])</f>
        <v>0</v>
      </c>
    </row>
    <row r="5" spans="1:5" ht="22.5">
      <c r="E5" s="6">
        <f xml:space="preserve"> SUM(Round16[[#This Row],[امتیاز نتیجه]:[امتیاز پاس گل]])</f>
        <v>0</v>
      </c>
    </row>
    <row r="6" spans="1:5" ht="22.5">
      <c r="E6" s="6">
        <f xml:space="preserve"> SUM(Round16[[#This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SUM(Round17[[#This Row],[امتیاز نتیجه]:[امتیاز پاس گل]])</f>
        <v>0</v>
      </c>
    </row>
    <row r="3" spans="1:5" ht="22.5">
      <c r="E3" s="6">
        <f xml:space="preserve"> SUM(Round17[[#This Row],[امتیاز نتیجه]:[امتیاز پاس گل]])</f>
        <v>0</v>
      </c>
    </row>
    <row r="4" spans="1:5" ht="22.5">
      <c r="E4" s="6">
        <f xml:space="preserve"> SUM(Round17[[#This Row],[امتیاز نتیجه]:[امتیاز پاس گل]])</f>
        <v>0</v>
      </c>
    </row>
    <row r="5" spans="1:5" ht="22.5">
      <c r="E5" s="6">
        <f xml:space="preserve"> SUM(Round17[[#This Row],[امتیاز نتیجه]:[امتیاز پاس گل]])</f>
        <v>0</v>
      </c>
    </row>
    <row r="6" spans="1:5" ht="22.5">
      <c r="E6" s="6">
        <f xml:space="preserve"> SUM(Round17[[#This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A1:XFD104857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SUM(Round18[[#This Row],[امتیاز نتیجه]:[امتیاز پاس گل]])</f>
        <v>0</v>
      </c>
    </row>
    <row r="3" spans="1:5" ht="22.5">
      <c r="E3" s="6">
        <f xml:space="preserve"> SUM(Round18[[#This Row],[امتیاز نتیجه]:[امتیاز پاس گل]])</f>
        <v>0</v>
      </c>
    </row>
    <row r="4" spans="1:5" ht="22.5">
      <c r="E4" s="6">
        <f xml:space="preserve"> SUM(Round18[[#This Row],[امتیاز نتیجه]:[امتیاز پاس گل]])</f>
        <v>0</v>
      </c>
    </row>
    <row r="5" spans="1:5" ht="22.5">
      <c r="E5" s="6">
        <f xml:space="preserve"> SUM(Round18[[#This Row],[امتیاز نتیجه]:[امتیاز پاس گل]])</f>
        <v>0</v>
      </c>
    </row>
    <row r="6" spans="1:5" ht="22.5">
      <c r="E6" s="6">
        <f xml:space="preserve"> SUM(Round18[[#This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95"/>
  <sheetViews>
    <sheetView rightToLeft="1" zoomScaleNormal="100" workbookViewId="0">
      <selection activeCell="J6" sqref="J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26883</v>
      </c>
      <c r="B2" s="1">
        <v>3</v>
      </c>
      <c r="C2" s="1">
        <v>2</v>
      </c>
      <c r="D2" s="1">
        <v>0</v>
      </c>
      <c r="E2" s="7">
        <f xml:space="preserve"> SUM(Round01[[#This Row],[امتیاز نتیجه]:[امتیاز پاس گل]])</f>
        <v>5</v>
      </c>
    </row>
    <row r="3" spans="1:5" ht="22.5">
      <c r="A3" s="9">
        <v>5914</v>
      </c>
      <c r="B3" s="9">
        <v>3</v>
      </c>
      <c r="C3" s="9">
        <v>2</v>
      </c>
      <c r="D3" s="9">
        <v>0</v>
      </c>
      <c r="E3" s="7">
        <f xml:space="preserve"> SUM(Round01[[#This Row],[امتیاز نتیجه]:[امتیاز پاس گل]])</f>
        <v>5</v>
      </c>
    </row>
    <row r="4" spans="1:5" ht="22.5">
      <c r="A4" s="1">
        <v>7408</v>
      </c>
      <c r="B4" s="1">
        <v>3</v>
      </c>
      <c r="C4" s="1">
        <v>1</v>
      </c>
      <c r="D4" s="1">
        <v>1</v>
      </c>
      <c r="E4" s="7">
        <f xml:space="preserve"> SUM(Round01[[#This Row],[امتیاز نتیجه]:[امتیاز پاس گل]])</f>
        <v>5</v>
      </c>
    </row>
    <row r="5" spans="1:5" ht="22.5">
      <c r="A5" s="1">
        <v>29466</v>
      </c>
      <c r="B5" s="1">
        <v>3</v>
      </c>
      <c r="C5" s="1">
        <v>1</v>
      </c>
      <c r="D5" s="1">
        <v>0</v>
      </c>
      <c r="E5" s="6">
        <f xml:space="preserve"> SUM(Round01[[#This Row],[امتیاز نتیجه]:[امتیاز پاس گل]])</f>
        <v>4</v>
      </c>
    </row>
    <row r="6" spans="1:5" ht="22.5">
      <c r="A6" s="1">
        <v>25396</v>
      </c>
      <c r="B6" s="1">
        <v>1</v>
      </c>
      <c r="C6" s="1">
        <v>2</v>
      </c>
      <c r="D6" s="1">
        <v>1</v>
      </c>
      <c r="E6" s="7">
        <f xml:space="preserve"> SUM(Round01[[#This Row],[امتیاز نتیجه]:[امتیاز پاس گل]])</f>
        <v>4</v>
      </c>
    </row>
    <row r="7" spans="1:5" ht="22.5">
      <c r="A7" s="1">
        <v>28402</v>
      </c>
      <c r="B7" s="1">
        <v>1</v>
      </c>
      <c r="C7" s="1">
        <v>2</v>
      </c>
      <c r="D7" s="1">
        <v>1</v>
      </c>
      <c r="E7" s="7">
        <f xml:space="preserve"> SUM(Round01[[#This Row],[امتیاز نتیجه]:[امتیاز پاس گل]])</f>
        <v>4</v>
      </c>
    </row>
    <row r="8" spans="1:5" ht="22.5">
      <c r="A8" s="1">
        <v>17737</v>
      </c>
      <c r="B8" s="1">
        <v>3</v>
      </c>
      <c r="C8" s="1">
        <v>1</v>
      </c>
      <c r="D8" s="1">
        <v>0</v>
      </c>
      <c r="E8" s="7">
        <f xml:space="preserve"> SUM(Round01[[#This Row],[امتیاز نتیجه]:[امتیاز پاس گل]])</f>
        <v>4</v>
      </c>
    </row>
    <row r="9" spans="1:5" ht="22.5">
      <c r="A9" s="1">
        <v>29575</v>
      </c>
      <c r="B9" s="1">
        <v>3</v>
      </c>
      <c r="C9" s="1">
        <v>1</v>
      </c>
      <c r="D9" s="1">
        <v>0</v>
      </c>
      <c r="E9" s="7">
        <f xml:space="preserve"> SUM(Round01[[#This Row],[امتیاز نتیجه]:[امتیاز پاس گل]])</f>
        <v>4</v>
      </c>
    </row>
    <row r="10" spans="1:5" ht="22.5">
      <c r="A10" s="1">
        <v>29490</v>
      </c>
      <c r="B10" s="1">
        <v>3</v>
      </c>
      <c r="C10" s="1">
        <v>1</v>
      </c>
      <c r="D10" s="1">
        <v>0</v>
      </c>
      <c r="E10" s="7">
        <f xml:space="preserve"> SUM(Round01[[#This Row],[امتیاز نتیجه]:[امتیاز پاس گل]])</f>
        <v>4</v>
      </c>
    </row>
    <row r="11" spans="1:5" ht="22.5">
      <c r="A11" s="1">
        <v>29586</v>
      </c>
      <c r="B11" s="1">
        <v>3</v>
      </c>
      <c r="C11" s="1">
        <v>1</v>
      </c>
      <c r="D11" s="1">
        <v>0</v>
      </c>
      <c r="E11" s="7">
        <f xml:space="preserve"> SUM(Round01[[#This Row],[امتیاز نتیجه]:[امتیاز پاس گل]])</f>
        <v>4</v>
      </c>
    </row>
    <row r="12" spans="1:5" ht="22.5">
      <c r="A12" s="1">
        <v>29536</v>
      </c>
      <c r="B12" s="1">
        <v>3</v>
      </c>
      <c r="C12" s="1">
        <v>0</v>
      </c>
      <c r="D12" s="1">
        <v>0</v>
      </c>
      <c r="E12" s="6">
        <f xml:space="preserve"> SUM(Round01[[#This Row],[امتیاز نتیجه]:[امتیاز پاس گل]])</f>
        <v>3</v>
      </c>
    </row>
    <row r="13" spans="1:5" ht="22.5">
      <c r="A13" s="1">
        <v>17714</v>
      </c>
      <c r="B13" s="1">
        <v>1</v>
      </c>
      <c r="C13" s="1">
        <v>2</v>
      </c>
      <c r="D13" s="1">
        <v>0</v>
      </c>
      <c r="E13" s="6">
        <f xml:space="preserve"> SUM(Round01[[#This Row],[امتیاز نتیجه]:[امتیاز پاس گل]])</f>
        <v>3</v>
      </c>
    </row>
    <row r="14" spans="1:5" ht="22.5">
      <c r="A14" s="1">
        <v>29067</v>
      </c>
      <c r="B14" s="1">
        <v>1</v>
      </c>
      <c r="C14" s="1">
        <v>2</v>
      </c>
      <c r="D14" s="1">
        <v>0</v>
      </c>
      <c r="E14" s="6">
        <f xml:space="preserve"> SUM(Round01[[#This Row],[امتیاز نتیجه]:[امتیاز پاس گل]])</f>
        <v>3</v>
      </c>
    </row>
    <row r="15" spans="1:5" ht="22.5">
      <c r="A15" s="1">
        <v>27060</v>
      </c>
      <c r="B15" s="1">
        <v>3</v>
      </c>
      <c r="C15" s="1">
        <v>0</v>
      </c>
      <c r="D15" s="1">
        <v>0</v>
      </c>
      <c r="E15" s="7">
        <f xml:space="preserve"> SUM(Round01[[#This Row],[امتیاز نتیجه]:[امتیاز پاس گل]])</f>
        <v>3</v>
      </c>
    </row>
    <row r="16" spans="1:5" ht="22.5">
      <c r="A16" s="1">
        <v>29226</v>
      </c>
      <c r="B16" s="1">
        <v>1</v>
      </c>
      <c r="C16" s="1">
        <v>2</v>
      </c>
      <c r="D16" s="1">
        <v>0</v>
      </c>
      <c r="E16" s="7">
        <f xml:space="preserve"> SUM(Round01[[#This Row],[امتیاز نتیجه]:[امتیاز پاس گل]])</f>
        <v>3</v>
      </c>
    </row>
    <row r="17" spans="1:5" ht="22.5">
      <c r="A17" s="1">
        <v>29481</v>
      </c>
      <c r="B17" s="1">
        <v>3</v>
      </c>
      <c r="C17" s="1">
        <v>0</v>
      </c>
      <c r="D17" s="1">
        <v>0</v>
      </c>
      <c r="E17" s="7">
        <f xml:space="preserve"> SUM(Round01[[#This Row],[امتیاز نتیجه]:[امتیاز پاس گل]])</f>
        <v>3</v>
      </c>
    </row>
    <row r="18" spans="1:5" ht="22.5">
      <c r="A18" s="1">
        <v>8142</v>
      </c>
      <c r="B18" s="1">
        <v>1</v>
      </c>
      <c r="C18" s="1">
        <v>1</v>
      </c>
      <c r="D18" s="1">
        <v>1</v>
      </c>
      <c r="E18" s="7">
        <f xml:space="preserve"> SUM(Round01[[#This Row],[امتیاز نتیجه]:[امتیاز پاس گل]])</f>
        <v>3</v>
      </c>
    </row>
    <row r="19" spans="1:5" ht="22.5">
      <c r="A19" s="1">
        <v>24294</v>
      </c>
      <c r="B19" s="1">
        <v>3</v>
      </c>
      <c r="C19" s="1">
        <v>0</v>
      </c>
      <c r="D19" s="1">
        <v>0</v>
      </c>
      <c r="E19" s="7">
        <f xml:space="preserve"> SUM(Round01[[#This Row],[امتیاز نتیجه]:[امتیاز پاس گل]])</f>
        <v>3</v>
      </c>
    </row>
    <row r="20" spans="1:5" ht="22.5">
      <c r="A20" s="1">
        <v>29558</v>
      </c>
      <c r="B20" s="1">
        <v>3</v>
      </c>
      <c r="C20" s="1">
        <v>0</v>
      </c>
      <c r="D20" s="1">
        <v>0</v>
      </c>
      <c r="E20" s="7">
        <f xml:space="preserve"> SUM(Round01[[#This Row],[امتیاز نتیجه]:[امتیاز پاس گل]])</f>
        <v>3</v>
      </c>
    </row>
    <row r="21" spans="1:5" ht="22.5">
      <c r="A21" s="1">
        <v>216</v>
      </c>
      <c r="B21" s="1">
        <v>1</v>
      </c>
      <c r="C21" s="1">
        <v>2</v>
      </c>
      <c r="D21" s="1">
        <v>0</v>
      </c>
      <c r="E21" s="7">
        <f xml:space="preserve"> SUM(Round01[[#This Row],[امتیاز نتیجه]:[امتیاز پاس گل]])</f>
        <v>3</v>
      </c>
    </row>
    <row r="22" spans="1:5" ht="22.5">
      <c r="A22" s="1">
        <v>19663</v>
      </c>
      <c r="B22" s="1">
        <v>3</v>
      </c>
      <c r="C22" s="1">
        <v>0</v>
      </c>
      <c r="D22" s="1">
        <v>0</v>
      </c>
      <c r="E22" s="7">
        <f xml:space="preserve"> SUM(Round01[[#This Row],[امتیاز نتیجه]:[امتیاز پاس گل]])</f>
        <v>3</v>
      </c>
    </row>
    <row r="23" spans="1:5" ht="22.5">
      <c r="A23" s="1">
        <v>27087</v>
      </c>
      <c r="B23" s="1">
        <v>1</v>
      </c>
      <c r="C23" s="1">
        <v>2</v>
      </c>
      <c r="D23" s="1">
        <v>0</v>
      </c>
      <c r="E23" s="7">
        <f xml:space="preserve"> SUM(Round01[[#This Row],[امتیاز نتیجه]:[امتیاز پاس گل]])</f>
        <v>3</v>
      </c>
    </row>
    <row r="24" spans="1:5" ht="22.5">
      <c r="A24" s="1">
        <v>19415</v>
      </c>
      <c r="B24" s="1">
        <v>3</v>
      </c>
      <c r="C24" s="1">
        <v>0</v>
      </c>
      <c r="D24" s="1">
        <v>0</v>
      </c>
      <c r="E24" s="7">
        <f xml:space="preserve"> SUM(Round01[[#This Row],[امتیاز نتیجه]:[امتیاز پاس گل]])</f>
        <v>3</v>
      </c>
    </row>
    <row r="25" spans="1:5" ht="22.5">
      <c r="A25" s="1">
        <v>24192</v>
      </c>
      <c r="B25" s="1">
        <v>1</v>
      </c>
      <c r="C25" s="1">
        <v>2</v>
      </c>
      <c r="D25" s="1">
        <v>0</v>
      </c>
      <c r="E25" s="7">
        <f xml:space="preserve"> SUM(Round01[[#This Row],[امتیاز نتیجه]:[امتیاز پاس گل]])</f>
        <v>3</v>
      </c>
    </row>
    <row r="26" spans="1:5" ht="22.5">
      <c r="A26" s="1">
        <v>27857</v>
      </c>
      <c r="B26" s="1">
        <v>1</v>
      </c>
      <c r="C26" s="1">
        <v>1</v>
      </c>
      <c r="D26" s="1">
        <v>1</v>
      </c>
      <c r="E26" s="7">
        <f xml:space="preserve"> SUM(Round01[[#This Row],[امتیاز نتیجه]:[امتیاز پاس گل]])</f>
        <v>3</v>
      </c>
    </row>
    <row r="27" spans="1:5" ht="22.5">
      <c r="A27" s="1">
        <v>26408</v>
      </c>
      <c r="B27" s="1">
        <v>1</v>
      </c>
      <c r="C27" s="1">
        <v>2</v>
      </c>
      <c r="D27" s="1">
        <v>0</v>
      </c>
      <c r="E27" s="7">
        <f xml:space="preserve"> SUM(Round01[[#This Row],[امتیاز نتیجه]:[امتیاز پاس گل]])</f>
        <v>3</v>
      </c>
    </row>
    <row r="28" spans="1:5" ht="22.5">
      <c r="A28" s="1">
        <v>29492</v>
      </c>
      <c r="B28" s="1">
        <v>1</v>
      </c>
      <c r="C28" s="1">
        <v>2</v>
      </c>
      <c r="D28" s="1">
        <v>0</v>
      </c>
      <c r="E28" s="7">
        <f xml:space="preserve"> SUM(Round01[[#This Row],[امتیاز نتیجه]:[امتیاز پاس گل]])</f>
        <v>3</v>
      </c>
    </row>
    <row r="29" spans="1:5" ht="22.5">
      <c r="A29" s="1">
        <v>22060</v>
      </c>
      <c r="B29" s="1">
        <v>1</v>
      </c>
      <c r="C29" s="1">
        <v>1</v>
      </c>
      <c r="D29" s="1">
        <v>1</v>
      </c>
      <c r="E29" s="7">
        <f xml:space="preserve"> SUM(Round01[[#This Row],[امتیاز نتیجه]:[امتیاز پاس گل]])</f>
        <v>3</v>
      </c>
    </row>
    <row r="30" spans="1:5" ht="22.5">
      <c r="A30" s="1">
        <v>29446</v>
      </c>
      <c r="B30" s="1">
        <v>1</v>
      </c>
      <c r="C30" s="1">
        <v>2</v>
      </c>
      <c r="D30" s="1">
        <v>0</v>
      </c>
      <c r="E30" s="7">
        <f xml:space="preserve"> SUM(Round01[[#This Row],[امتیاز نتیجه]:[امتیاز پاس گل]])</f>
        <v>3</v>
      </c>
    </row>
    <row r="31" spans="1:5" ht="22.5">
      <c r="A31" s="1">
        <v>27013</v>
      </c>
      <c r="B31" s="1">
        <v>1</v>
      </c>
      <c r="C31" s="1">
        <v>2</v>
      </c>
      <c r="D31" s="1">
        <v>0</v>
      </c>
      <c r="E31" s="7">
        <f xml:space="preserve"> SUM(Round01[[#This Row],[امتیاز نتیجه]:[امتیاز پاس گل]])</f>
        <v>3</v>
      </c>
    </row>
    <row r="32" spans="1:5" ht="22.5">
      <c r="A32" s="1">
        <v>20722</v>
      </c>
      <c r="B32" s="1">
        <v>3</v>
      </c>
      <c r="C32" s="1">
        <v>0</v>
      </c>
      <c r="D32" s="1">
        <v>0</v>
      </c>
      <c r="E32" s="7">
        <f xml:space="preserve"> SUM(Round01[[#This Row],[امتیاز نتیجه]:[امتیاز پاس گل]])</f>
        <v>3</v>
      </c>
    </row>
    <row r="33" spans="1:5" ht="22.5">
      <c r="A33" s="1">
        <v>29163</v>
      </c>
      <c r="B33" s="1">
        <v>1</v>
      </c>
      <c r="C33" s="1">
        <v>1</v>
      </c>
      <c r="D33" s="1">
        <v>1</v>
      </c>
      <c r="E33" s="7">
        <f xml:space="preserve"> SUM(Round01[[#This Row],[امتیاز نتیجه]:[امتیاز پاس گل]])</f>
        <v>3</v>
      </c>
    </row>
    <row r="34" spans="1:5" ht="22.5">
      <c r="A34" s="1">
        <v>15234</v>
      </c>
      <c r="B34" s="1">
        <v>3</v>
      </c>
      <c r="C34" s="1">
        <v>0</v>
      </c>
      <c r="D34" s="1">
        <v>0</v>
      </c>
      <c r="E34" s="7">
        <f xml:space="preserve"> SUM(Round01[[#This Row],[امتیاز نتیجه]:[امتیاز پاس گل]])</f>
        <v>3</v>
      </c>
    </row>
    <row r="35" spans="1:5" ht="22.5">
      <c r="A35" s="1">
        <v>26027</v>
      </c>
      <c r="B35" s="1">
        <v>1</v>
      </c>
      <c r="C35" s="1">
        <v>1</v>
      </c>
      <c r="D35" s="1">
        <v>1</v>
      </c>
      <c r="E35" s="7">
        <f xml:space="preserve"> SUM(Round01[[#This Row],[امتیاز نتیجه]:[امتیاز پاس گل]])</f>
        <v>3</v>
      </c>
    </row>
    <row r="36" spans="1:5" ht="22.5">
      <c r="A36" s="1">
        <v>27502</v>
      </c>
      <c r="B36" s="1">
        <v>1</v>
      </c>
      <c r="C36" s="1">
        <v>1</v>
      </c>
      <c r="D36" s="1">
        <v>0</v>
      </c>
      <c r="E36" s="6">
        <f xml:space="preserve"> SUM(Round01[[#This Row],[امتیاز نتیجه]:[امتیاز پاس گل]])</f>
        <v>2</v>
      </c>
    </row>
    <row r="37" spans="1:5" ht="22.5">
      <c r="A37" s="1">
        <v>29542</v>
      </c>
      <c r="B37" s="1">
        <v>1</v>
      </c>
      <c r="C37" s="1">
        <v>1</v>
      </c>
      <c r="D37" s="1">
        <v>0</v>
      </c>
      <c r="E37" s="7">
        <f xml:space="preserve"> SUM(Round01[[#This Row],[امتیاز نتیجه]:[امتیاز پاس گل]])</f>
        <v>2</v>
      </c>
    </row>
    <row r="38" spans="1:5" ht="22.5">
      <c r="A38" s="1">
        <v>12420</v>
      </c>
      <c r="B38" s="1">
        <v>1</v>
      </c>
      <c r="C38" s="1">
        <v>1</v>
      </c>
      <c r="D38" s="1">
        <v>0</v>
      </c>
      <c r="E38" s="7">
        <f xml:space="preserve"> SUM(Round01[[#This Row],[امتیاز نتیجه]:[امتیاز پاس گل]])</f>
        <v>2</v>
      </c>
    </row>
    <row r="39" spans="1:5" ht="22.5">
      <c r="A39" s="1">
        <v>7448</v>
      </c>
      <c r="B39" s="1">
        <v>1</v>
      </c>
      <c r="C39" s="1">
        <v>1</v>
      </c>
      <c r="D39" s="1">
        <v>0</v>
      </c>
      <c r="E39" s="7">
        <f xml:space="preserve"> SUM(Round01[[#This Row],[امتیاز نتیجه]:[امتیاز پاس گل]])</f>
        <v>2</v>
      </c>
    </row>
    <row r="40" spans="1:5" ht="22.5">
      <c r="A40" s="1">
        <v>28485</v>
      </c>
      <c r="B40" s="1">
        <v>1</v>
      </c>
      <c r="C40" s="1">
        <v>1</v>
      </c>
      <c r="D40" s="1">
        <v>0</v>
      </c>
      <c r="E40" s="7">
        <f xml:space="preserve"> SUM(Round01[[#This Row],[امتیاز نتیجه]:[امتیاز پاس گل]])</f>
        <v>2</v>
      </c>
    </row>
    <row r="41" spans="1:5" ht="22.5">
      <c r="A41" s="1">
        <v>29225</v>
      </c>
      <c r="B41" s="1">
        <v>1</v>
      </c>
      <c r="C41" s="1">
        <v>1</v>
      </c>
      <c r="D41" s="1">
        <v>0</v>
      </c>
      <c r="E41" s="7">
        <f xml:space="preserve"> SUM(Round01[[#This Row],[امتیاز نتیجه]:[امتیاز پاس گل]])</f>
        <v>2</v>
      </c>
    </row>
    <row r="42" spans="1:5" ht="22.5">
      <c r="A42" s="1">
        <v>27427</v>
      </c>
      <c r="B42" s="1">
        <v>1</v>
      </c>
      <c r="C42" s="1">
        <v>1</v>
      </c>
      <c r="D42" s="1">
        <v>0</v>
      </c>
      <c r="E42" s="7">
        <f xml:space="preserve"> SUM(Round01[[#This Row],[امتیاز نتیجه]:[امتیاز پاس گل]])</f>
        <v>2</v>
      </c>
    </row>
    <row r="43" spans="1:5" ht="22.5">
      <c r="A43" s="1">
        <v>28535</v>
      </c>
      <c r="B43" s="1">
        <v>1</v>
      </c>
      <c r="C43" s="1">
        <v>1</v>
      </c>
      <c r="D43" s="1">
        <v>0</v>
      </c>
      <c r="E43" s="7">
        <f xml:space="preserve"> SUM(Round01[[#This Row],[امتیاز نتیجه]:[امتیاز پاس گل]])</f>
        <v>2</v>
      </c>
    </row>
    <row r="44" spans="1:5" ht="22.5">
      <c r="A44" s="1">
        <v>29512</v>
      </c>
      <c r="B44" s="1">
        <v>1</v>
      </c>
      <c r="C44" s="1">
        <v>1</v>
      </c>
      <c r="D44" s="1">
        <v>0</v>
      </c>
      <c r="E44" s="7">
        <f xml:space="preserve"> SUM(Round01[[#This Row],[امتیاز نتیجه]:[امتیاز پاس گل]])</f>
        <v>2</v>
      </c>
    </row>
    <row r="45" spans="1:5" ht="22.5">
      <c r="A45" s="1">
        <v>15023</v>
      </c>
      <c r="B45" s="1">
        <v>1</v>
      </c>
      <c r="C45" s="1">
        <v>0</v>
      </c>
      <c r="D45" s="1">
        <v>1</v>
      </c>
      <c r="E45" s="7">
        <f xml:space="preserve"> SUM(Round01[[#This Row],[امتیاز نتیجه]:[امتیاز پاس گل]])</f>
        <v>2</v>
      </c>
    </row>
    <row r="46" spans="1:5" ht="22.5">
      <c r="A46" s="1">
        <v>9310</v>
      </c>
      <c r="B46" s="1">
        <v>1</v>
      </c>
      <c r="C46" s="1">
        <v>1</v>
      </c>
      <c r="D46" s="1">
        <v>0</v>
      </c>
      <c r="E46" s="7">
        <f xml:space="preserve"> SUM(Round01[[#This Row],[امتیاز نتیجه]:[امتیاز پاس گل]])</f>
        <v>2</v>
      </c>
    </row>
    <row r="47" spans="1:5" ht="22.5">
      <c r="A47" s="1">
        <v>22503</v>
      </c>
      <c r="B47" s="1">
        <v>1</v>
      </c>
      <c r="C47" s="1">
        <v>1</v>
      </c>
      <c r="D47" s="1">
        <v>0</v>
      </c>
      <c r="E47" s="7">
        <f xml:space="preserve"> SUM(Round01[[#This Row],[امتیاز نتیجه]:[امتیاز پاس گل]])</f>
        <v>2</v>
      </c>
    </row>
    <row r="48" spans="1:5" ht="22.5">
      <c r="A48" s="1">
        <v>18854</v>
      </c>
      <c r="B48" s="1">
        <v>1</v>
      </c>
      <c r="C48" s="1">
        <v>1</v>
      </c>
      <c r="D48" s="1">
        <v>0</v>
      </c>
      <c r="E48" s="7">
        <f xml:space="preserve"> SUM(Round01[[#This Row],[امتیاز نتیجه]:[امتیاز پاس گل]])</f>
        <v>2</v>
      </c>
    </row>
    <row r="49" spans="1:5" ht="22.5">
      <c r="A49" s="1">
        <v>12852</v>
      </c>
      <c r="B49" s="1">
        <v>1</v>
      </c>
      <c r="C49" s="1">
        <v>1</v>
      </c>
      <c r="D49" s="1">
        <v>0</v>
      </c>
      <c r="E49" s="7">
        <f xml:space="preserve"> SUM(Round01[[#This Row],[امتیاز نتیجه]:[امتیاز پاس گل]])</f>
        <v>2</v>
      </c>
    </row>
    <row r="50" spans="1:5" ht="22.5">
      <c r="A50" s="1">
        <v>13267</v>
      </c>
      <c r="B50" s="1">
        <v>1</v>
      </c>
      <c r="C50" s="1">
        <v>1</v>
      </c>
      <c r="D50" s="1">
        <v>0</v>
      </c>
      <c r="E50" s="7">
        <f xml:space="preserve"> SUM(Round01[[#This Row],[امتیاز نتیجه]:[امتیاز پاس گل]])</f>
        <v>2</v>
      </c>
    </row>
    <row r="51" spans="1:5" ht="22.5">
      <c r="A51" s="1">
        <v>13093</v>
      </c>
      <c r="B51" s="1">
        <v>1</v>
      </c>
      <c r="C51" s="1">
        <v>1</v>
      </c>
      <c r="D51" s="1">
        <v>0</v>
      </c>
      <c r="E51" s="7">
        <f xml:space="preserve"> SUM(Round01[[#This Row],[امتیاز نتیجه]:[امتیاز پاس گل]])</f>
        <v>2</v>
      </c>
    </row>
    <row r="52" spans="1:5" ht="22.5">
      <c r="A52" s="1">
        <v>27285</v>
      </c>
      <c r="B52" s="1">
        <v>1</v>
      </c>
      <c r="C52" s="1">
        <v>1</v>
      </c>
      <c r="D52" s="1">
        <v>0</v>
      </c>
      <c r="E52" s="7">
        <f xml:space="preserve"> SUM(Round01[[#This Row],[امتیاز نتیجه]:[امتیاز پاس گل]])</f>
        <v>2</v>
      </c>
    </row>
    <row r="53" spans="1:5" ht="22.5">
      <c r="A53" s="1">
        <v>11685</v>
      </c>
      <c r="B53" s="1">
        <v>1</v>
      </c>
      <c r="C53" s="1">
        <v>1</v>
      </c>
      <c r="D53" s="1">
        <v>0</v>
      </c>
      <c r="E53" s="7">
        <f xml:space="preserve"> SUM(Round01[[#This Row],[امتیاز نتیجه]:[امتیاز پاس گل]])</f>
        <v>2</v>
      </c>
    </row>
    <row r="54" spans="1:5" ht="22.5">
      <c r="A54" s="1">
        <v>24772</v>
      </c>
      <c r="B54" s="1">
        <v>1</v>
      </c>
      <c r="C54" s="1">
        <v>0</v>
      </c>
      <c r="D54" s="1">
        <v>1</v>
      </c>
      <c r="E54" s="7">
        <f xml:space="preserve"> SUM(Round01[[#This Row],[امتیاز نتیجه]:[امتیاز پاس گل]])</f>
        <v>2</v>
      </c>
    </row>
    <row r="55" spans="1:5" ht="22.5">
      <c r="A55" s="1">
        <v>8946</v>
      </c>
      <c r="B55" s="1">
        <v>1</v>
      </c>
      <c r="C55" s="1">
        <v>1</v>
      </c>
      <c r="D55" s="1">
        <v>0</v>
      </c>
      <c r="E55" s="7">
        <f xml:space="preserve"> SUM(Round01[[#This Row],[امتیاز نتیجه]:[امتیاز پاس گل]])</f>
        <v>2</v>
      </c>
    </row>
    <row r="56" spans="1:5" ht="22.5">
      <c r="A56" s="1">
        <v>26950</v>
      </c>
      <c r="B56" s="1">
        <v>1</v>
      </c>
      <c r="C56" s="1">
        <v>1</v>
      </c>
      <c r="D56" s="1">
        <v>0</v>
      </c>
      <c r="E56" s="7">
        <f xml:space="preserve"> SUM(Round01[[#This Row],[امتیاز نتیجه]:[امتیاز پاس گل]])</f>
        <v>2</v>
      </c>
    </row>
    <row r="57" spans="1:5" ht="22.5">
      <c r="A57" s="1">
        <v>29570</v>
      </c>
      <c r="B57" s="1">
        <v>1</v>
      </c>
      <c r="C57" s="1">
        <v>1</v>
      </c>
      <c r="D57" s="1">
        <v>0</v>
      </c>
      <c r="E57" s="7">
        <f xml:space="preserve"> SUM(Round01[[#This Row],[امتیاز نتیجه]:[امتیاز پاس گل]])</f>
        <v>2</v>
      </c>
    </row>
    <row r="58" spans="1:5" ht="22.5">
      <c r="A58" s="1">
        <v>18115</v>
      </c>
      <c r="B58" s="1">
        <v>1</v>
      </c>
      <c r="C58" s="1">
        <v>1</v>
      </c>
      <c r="D58" s="1">
        <v>0</v>
      </c>
      <c r="E58" s="7">
        <f xml:space="preserve"> SUM(Round01[[#This Row],[امتیاز نتیجه]:[امتیاز پاس گل]])</f>
        <v>2</v>
      </c>
    </row>
    <row r="59" spans="1:5" ht="22.5">
      <c r="A59" s="1">
        <v>18630</v>
      </c>
      <c r="B59" s="1">
        <v>1</v>
      </c>
      <c r="C59" s="1">
        <v>1</v>
      </c>
      <c r="D59" s="1">
        <v>0</v>
      </c>
      <c r="E59" s="7">
        <f xml:space="preserve"> SUM(Round01[[#This Row],[امتیاز نتیجه]:[امتیاز پاس گل]])</f>
        <v>2</v>
      </c>
    </row>
    <row r="60" spans="1:5" ht="22.5">
      <c r="A60" s="1">
        <v>20898</v>
      </c>
      <c r="B60" s="1">
        <v>1</v>
      </c>
      <c r="C60" s="1">
        <v>1</v>
      </c>
      <c r="D60" s="1">
        <v>0</v>
      </c>
      <c r="E60" s="7">
        <f xml:space="preserve"> SUM(Round01[[#This Row],[امتیاز نتیجه]:[امتیاز پاس گل]])</f>
        <v>2</v>
      </c>
    </row>
    <row r="61" spans="1:5" ht="22.5">
      <c r="A61" s="1">
        <v>29532</v>
      </c>
      <c r="B61" s="1">
        <v>1</v>
      </c>
      <c r="C61" s="1">
        <v>1</v>
      </c>
      <c r="D61" s="1">
        <v>0</v>
      </c>
      <c r="E61" s="7">
        <f xml:space="preserve"> SUM(Round01[[#This Row],[امتیاز نتیجه]:[امتیاز پاس گل]])</f>
        <v>2</v>
      </c>
    </row>
    <row r="62" spans="1:5" ht="22.5">
      <c r="A62" s="1">
        <v>29577</v>
      </c>
      <c r="B62" s="1">
        <v>1</v>
      </c>
      <c r="C62" s="1">
        <v>1</v>
      </c>
      <c r="D62" s="1">
        <v>0</v>
      </c>
      <c r="E62" s="7">
        <f xml:space="preserve"> SUM(Round01[[#This Row],[امتیاز نتیجه]:[امتیاز پاس گل]])</f>
        <v>2</v>
      </c>
    </row>
    <row r="63" spans="1:5" ht="22.5">
      <c r="A63" s="1">
        <v>29573</v>
      </c>
      <c r="B63" s="1">
        <v>1</v>
      </c>
      <c r="C63" s="1">
        <v>1</v>
      </c>
      <c r="D63" s="1">
        <v>0</v>
      </c>
      <c r="E63" s="7">
        <f xml:space="preserve"> SUM(Round01[[#This Row],[امتیاز نتیجه]:[امتیاز پاس گل]])</f>
        <v>2</v>
      </c>
    </row>
    <row r="64" spans="1:5" ht="22.5">
      <c r="A64" s="1">
        <v>19364</v>
      </c>
      <c r="B64" s="1">
        <v>1</v>
      </c>
      <c r="C64" s="1">
        <v>1</v>
      </c>
      <c r="D64" s="1">
        <v>0</v>
      </c>
      <c r="E64" s="7">
        <f xml:space="preserve"> SUM(Round01[[#This Row],[امتیاز نتیجه]:[امتیاز پاس گل]])</f>
        <v>2</v>
      </c>
    </row>
    <row r="65" spans="1:5" ht="22.5">
      <c r="A65" s="1">
        <v>29576</v>
      </c>
      <c r="B65" s="1">
        <v>1</v>
      </c>
      <c r="C65" s="1">
        <v>1</v>
      </c>
      <c r="D65" s="1">
        <v>0</v>
      </c>
      <c r="E65" s="7">
        <f xml:space="preserve"> SUM(Round01[[#This Row],[امتیاز نتیجه]:[امتیاز پاس گل]])</f>
        <v>2</v>
      </c>
    </row>
    <row r="66" spans="1:5" ht="22.5">
      <c r="A66" s="1">
        <v>11232</v>
      </c>
      <c r="B66" s="1">
        <v>1</v>
      </c>
      <c r="C66" s="1">
        <v>1</v>
      </c>
      <c r="D66" s="1">
        <v>0</v>
      </c>
      <c r="E66" s="7">
        <f xml:space="preserve"> SUM(Round01[[#This Row],[امتیاز نتیجه]:[امتیاز پاس گل]])</f>
        <v>2</v>
      </c>
    </row>
    <row r="67" spans="1:5" ht="22.5">
      <c r="A67" s="1">
        <v>21822</v>
      </c>
      <c r="B67" s="1">
        <v>1</v>
      </c>
      <c r="C67" s="1">
        <v>1</v>
      </c>
      <c r="D67" s="1">
        <v>0</v>
      </c>
      <c r="E67" s="7">
        <f xml:space="preserve"> SUM(Round01[[#This Row],[امتیاز نتیجه]:[امتیاز پاس گل]])</f>
        <v>2</v>
      </c>
    </row>
    <row r="68" spans="1:5" ht="22.5">
      <c r="A68" s="1">
        <v>29424</v>
      </c>
      <c r="B68" s="1">
        <v>1</v>
      </c>
      <c r="C68" s="1">
        <v>1</v>
      </c>
      <c r="D68" s="1">
        <v>0</v>
      </c>
      <c r="E68" s="7">
        <f xml:space="preserve"> SUM(Round01[[#This Row],[امتیاز نتیجه]:[امتیاز پاس گل]])</f>
        <v>2</v>
      </c>
    </row>
    <row r="69" spans="1:5" ht="22.5">
      <c r="A69" s="1">
        <v>19437</v>
      </c>
      <c r="B69" s="1">
        <v>1</v>
      </c>
      <c r="C69" s="1">
        <v>1</v>
      </c>
      <c r="D69" s="1">
        <v>0</v>
      </c>
      <c r="E69" s="7">
        <f xml:space="preserve"> SUM(Round01[[#This Row],[امتیاز نتیجه]:[امتیاز پاس گل]])</f>
        <v>2</v>
      </c>
    </row>
    <row r="70" spans="1:5" ht="22.5">
      <c r="A70" s="1">
        <v>14987</v>
      </c>
      <c r="B70" s="1">
        <v>1</v>
      </c>
      <c r="C70" s="1">
        <v>1</v>
      </c>
      <c r="D70" s="1">
        <v>0</v>
      </c>
      <c r="E70" s="7">
        <f xml:space="preserve"> SUM(Round01[[#This Row],[امتیاز نتیجه]:[امتیاز پاس گل]])</f>
        <v>2</v>
      </c>
    </row>
    <row r="71" spans="1:5" ht="22.5">
      <c r="A71" s="1">
        <v>3564</v>
      </c>
      <c r="B71" s="1">
        <v>1</v>
      </c>
      <c r="C71" s="1">
        <v>1</v>
      </c>
      <c r="D71" s="1">
        <v>0</v>
      </c>
      <c r="E71" s="7">
        <f xml:space="preserve"> SUM(Round01[[#This Row],[امتیاز نتیجه]:[امتیاز پاس گل]])</f>
        <v>2</v>
      </c>
    </row>
    <row r="72" spans="1:5" ht="22.5">
      <c r="A72" s="1">
        <v>8689</v>
      </c>
      <c r="B72" s="1">
        <v>1</v>
      </c>
      <c r="C72" s="1">
        <v>1</v>
      </c>
      <c r="D72" s="1">
        <v>0</v>
      </c>
      <c r="E72" s="7">
        <f xml:space="preserve"> SUM(Round01[[#This Row],[امتیاز نتیجه]:[امتیاز پاس گل]])</f>
        <v>2</v>
      </c>
    </row>
    <row r="73" spans="1:5" ht="22.5">
      <c r="A73" s="1">
        <v>29566</v>
      </c>
      <c r="B73" s="1">
        <v>1</v>
      </c>
      <c r="C73" s="1">
        <v>0</v>
      </c>
      <c r="D73" s="1">
        <v>1</v>
      </c>
      <c r="E73" s="7">
        <f xml:space="preserve"> SUM(Round01[[#This Row],[امتیاز نتیجه]:[امتیاز پاس گل]])</f>
        <v>2</v>
      </c>
    </row>
    <row r="74" spans="1:5" ht="22.5">
      <c r="A74" s="1">
        <v>13355</v>
      </c>
      <c r="B74" s="1">
        <v>1</v>
      </c>
      <c r="C74" s="1">
        <v>1</v>
      </c>
      <c r="D74" s="1">
        <v>0</v>
      </c>
      <c r="E74" s="7">
        <f xml:space="preserve"> SUM(Round01[[#This Row],[امتیاز نتیجه]:[امتیاز پاس گل]])</f>
        <v>2</v>
      </c>
    </row>
    <row r="75" spans="1:5" ht="22.5">
      <c r="A75" s="1">
        <v>25250</v>
      </c>
      <c r="B75" s="1">
        <v>1</v>
      </c>
      <c r="C75" s="1">
        <v>1</v>
      </c>
      <c r="D75" s="1">
        <v>0</v>
      </c>
      <c r="E75" s="7">
        <f xml:space="preserve"> SUM(Round01[[#This Row],[امتیاز نتیجه]:[امتیاز پاس گل]])</f>
        <v>2</v>
      </c>
    </row>
    <row r="76" spans="1:5" ht="22.5">
      <c r="A76" s="1">
        <v>29560</v>
      </c>
      <c r="B76" s="1">
        <v>1</v>
      </c>
      <c r="C76" s="1">
        <v>1</v>
      </c>
      <c r="D76" s="1">
        <v>0</v>
      </c>
      <c r="E76" s="7">
        <f xml:space="preserve"> SUM(Round01[[#This Row],[امتیاز نتیجه]:[امتیاز پاس گل]])</f>
        <v>2</v>
      </c>
    </row>
    <row r="77" spans="1:5" ht="22.5">
      <c r="A77" s="1">
        <v>23377</v>
      </c>
      <c r="B77" s="1">
        <v>1</v>
      </c>
      <c r="C77" s="1">
        <v>1</v>
      </c>
      <c r="D77" s="1">
        <v>0</v>
      </c>
      <c r="E77" s="7">
        <f xml:space="preserve"> SUM(Round01[[#This Row],[امتیاز نتیجه]:[امتیاز پاس گل]])</f>
        <v>2</v>
      </c>
    </row>
    <row r="78" spans="1:5" ht="22.5">
      <c r="A78" s="1">
        <v>5603</v>
      </c>
      <c r="B78" s="1">
        <v>1</v>
      </c>
      <c r="C78" s="1">
        <v>1</v>
      </c>
      <c r="D78" s="1">
        <v>0</v>
      </c>
      <c r="E78" s="7">
        <f xml:space="preserve"> SUM(Round01[[#This Row],[امتیاز نتیجه]:[امتیاز پاس گل]])</f>
        <v>2</v>
      </c>
    </row>
    <row r="79" spans="1:5" ht="22.5">
      <c r="A79" s="1">
        <v>29583</v>
      </c>
      <c r="B79" s="1">
        <v>1</v>
      </c>
      <c r="C79" s="1">
        <v>0</v>
      </c>
      <c r="D79" s="1">
        <v>1</v>
      </c>
      <c r="E79" s="7">
        <f xml:space="preserve"> SUM(Round01[[#This Row],[امتیاز نتیجه]:[امتیاز پاس گل]])</f>
        <v>2</v>
      </c>
    </row>
    <row r="80" spans="1:5" ht="22.5">
      <c r="A80" s="1">
        <v>26298</v>
      </c>
      <c r="B80" s="1">
        <v>1</v>
      </c>
      <c r="C80" s="1">
        <v>1</v>
      </c>
      <c r="D80" s="1">
        <v>0</v>
      </c>
      <c r="E80" s="7">
        <f xml:space="preserve"> SUM(Round01[[#This Row],[امتیاز نتیجه]:[امتیاز پاس گل]])</f>
        <v>2</v>
      </c>
    </row>
    <row r="81" spans="1:5" ht="22.5">
      <c r="A81" s="1">
        <v>28715</v>
      </c>
      <c r="B81" s="1">
        <v>1</v>
      </c>
      <c r="C81" s="1">
        <v>1</v>
      </c>
      <c r="D81" s="1">
        <v>0</v>
      </c>
      <c r="E81" s="7">
        <f xml:space="preserve"> SUM(Round01[[#This Row],[امتیاز نتیجه]:[امتیاز پاس گل]])</f>
        <v>2</v>
      </c>
    </row>
    <row r="82" spans="1:5" ht="22.5">
      <c r="A82" s="1">
        <v>18300</v>
      </c>
      <c r="B82" s="1">
        <v>1</v>
      </c>
      <c r="C82" s="1">
        <v>1</v>
      </c>
      <c r="D82" s="1">
        <v>0</v>
      </c>
      <c r="E82" s="7">
        <f xml:space="preserve"> SUM(Round01[[#This Row],[امتیاز نتیجه]:[امتیاز پاس گل]])</f>
        <v>2</v>
      </c>
    </row>
    <row r="83" spans="1:5" ht="22.5">
      <c r="A83" s="1">
        <v>29587</v>
      </c>
      <c r="B83" s="1">
        <v>1</v>
      </c>
      <c r="C83" s="1">
        <v>1</v>
      </c>
      <c r="D83" s="1">
        <v>0</v>
      </c>
      <c r="E83" s="7">
        <f xml:space="preserve"> SUM(Round01[[#This Row],[امتیاز نتیجه]:[امتیاز پاس گل]])</f>
        <v>2</v>
      </c>
    </row>
    <row r="84" spans="1:5" ht="22.5">
      <c r="A84" s="1">
        <v>28965</v>
      </c>
      <c r="B84" s="1">
        <v>1</v>
      </c>
      <c r="C84" s="1">
        <v>1</v>
      </c>
      <c r="D84" s="1">
        <v>0</v>
      </c>
      <c r="E84" s="7">
        <f xml:space="preserve"> SUM(Round01[[#This Row],[امتیاز نتیجه]:[امتیاز پاس گل]])</f>
        <v>2</v>
      </c>
    </row>
    <row r="85" spans="1:5" ht="22.5">
      <c r="A85" s="1">
        <v>22464</v>
      </c>
      <c r="B85" s="1">
        <v>1</v>
      </c>
      <c r="C85" s="1">
        <v>1</v>
      </c>
      <c r="D85" s="1">
        <v>0</v>
      </c>
      <c r="E85" s="7">
        <f xml:space="preserve"> SUM(Round01[[#This Row],[امتیاز نتیجه]:[امتیاز پاس گل]])</f>
        <v>2</v>
      </c>
    </row>
    <row r="86" spans="1:5" ht="22.5">
      <c r="A86" s="1">
        <v>27092</v>
      </c>
      <c r="B86" s="1">
        <v>1</v>
      </c>
      <c r="C86" s="1">
        <v>0</v>
      </c>
      <c r="D86" s="1">
        <v>0</v>
      </c>
      <c r="E86" s="7">
        <f xml:space="preserve"> SUM(Round01[[#This Row],[امتیاز نتیجه]:[امتیاز پاس گل]])</f>
        <v>1</v>
      </c>
    </row>
    <row r="87" spans="1:5" ht="22.5">
      <c r="A87" s="1">
        <v>18508</v>
      </c>
      <c r="B87" s="1">
        <v>1</v>
      </c>
      <c r="C87" s="1">
        <v>0</v>
      </c>
      <c r="D87" s="1">
        <v>0</v>
      </c>
      <c r="E87" s="7">
        <f xml:space="preserve"> SUM(Round01[[#This Row],[امتیاز نتیجه]:[امتیاز پاس گل]])</f>
        <v>1</v>
      </c>
    </row>
    <row r="88" spans="1:5" ht="22.5">
      <c r="A88" s="1">
        <v>11605</v>
      </c>
      <c r="B88" s="1">
        <v>1</v>
      </c>
      <c r="C88" s="1">
        <v>0</v>
      </c>
      <c r="D88" s="1">
        <v>0</v>
      </c>
      <c r="E88" s="7">
        <f xml:space="preserve"> SUM(Round01[[#This Row],[امتیاز نتیجه]:[امتیاز پاس گل]])</f>
        <v>1</v>
      </c>
    </row>
    <row r="89" spans="1:5" ht="22.5">
      <c r="A89" s="1">
        <v>2</v>
      </c>
      <c r="B89" s="1">
        <v>1</v>
      </c>
      <c r="C89" s="1">
        <v>0</v>
      </c>
      <c r="D89" s="1">
        <v>0</v>
      </c>
      <c r="E89" s="7">
        <f xml:space="preserve"> SUM(Round01[[#This Row],[امتیاز نتیجه]:[امتیاز پاس گل]])</f>
        <v>1</v>
      </c>
    </row>
    <row r="90" spans="1:5" ht="22.5">
      <c r="A90" s="1">
        <v>29543</v>
      </c>
      <c r="B90" s="1">
        <v>1</v>
      </c>
      <c r="C90" s="1">
        <v>0</v>
      </c>
      <c r="D90" s="1">
        <v>0</v>
      </c>
      <c r="E90" s="7">
        <f xml:space="preserve"> SUM(Round01[[#This Row],[امتیاز نتیجه]:[امتیاز پاس گل]])</f>
        <v>1</v>
      </c>
    </row>
    <row r="91" spans="1:5" ht="22.5">
      <c r="A91" s="1">
        <v>12882</v>
      </c>
      <c r="B91" s="1">
        <v>1</v>
      </c>
      <c r="C91" s="1">
        <v>0</v>
      </c>
      <c r="D91" s="1">
        <v>0</v>
      </c>
      <c r="E91" s="7">
        <f xml:space="preserve"> SUM(Round01[[#This Row],[امتیاز نتیجه]:[امتیاز پاس گل]])</f>
        <v>1</v>
      </c>
    </row>
    <row r="92" spans="1:5" ht="22.5">
      <c r="A92" s="1">
        <v>19186</v>
      </c>
      <c r="B92" s="1">
        <v>1</v>
      </c>
      <c r="C92" s="1">
        <v>0</v>
      </c>
      <c r="D92" s="1">
        <v>0</v>
      </c>
      <c r="E92" s="7">
        <f xml:space="preserve"> SUM(Round01[[#This Row],[امتیاز نتیجه]:[امتیاز پاس گل]])</f>
        <v>1</v>
      </c>
    </row>
    <row r="93" spans="1:5" ht="22.5">
      <c r="A93" s="1">
        <v>29571</v>
      </c>
      <c r="B93" s="1">
        <v>1</v>
      </c>
      <c r="C93" s="1">
        <v>0</v>
      </c>
      <c r="D93" s="1">
        <v>0</v>
      </c>
      <c r="E93" s="7">
        <f xml:space="preserve"> SUM(Round01[[#This Row],[امتیاز نتیجه]:[امتیاز پاس گل]])</f>
        <v>1</v>
      </c>
    </row>
    <row r="94" spans="1:5" ht="22.5">
      <c r="A94" s="1">
        <v>29554</v>
      </c>
      <c r="B94" s="1">
        <v>1</v>
      </c>
      <c r="C94" s="1">
        <v>0</v>
      </c>
      <c r="D94" s="1">
        <v>0</v>
      </c>
      <c r="E94" s="7">
        <f xml:space="preserve"> SUM(Round01[[#This Row],[امتیاز نتیجه]:[امتیاز پاس گل]])</f>
        <v>1</v>
      </c>
    </row>
    <row r="95" spans="1:5" ht="22.5">
      <c r="A95" s="1" t="s">
        <v>190</v>
      </c>
      <c r="E95" s="8">
        <f>SUBTOTAL(101,Round01[مجموع امتیاز])</f>
        <v>2.4086021505376345</v>
      </c>
    </row>
  </sheetData>
  <conditionalFormatting sqref="A1:A94 A96:A1048576">
    <cfRule type="duplicateValues" dxfId="605" priority="165"/>
  </conditionalFormatting>
  <conditionalFormatting sqref="A7">
    <cfRule type="duplicateValues" dxfId="604" priority="164"/>
  </conditionalFormatting>
  <conditionalFormatting sqref="A8">
    <cfRule type="duplicateValues" dxfId="603" priority="163"/>
  </conditionalFormatting>
  <conditionalFormatting sqref="A9">
    <cfRule type="duplicateValues" dxfId="602" priority="162"/>
  </conditionalFormatting>
  <conditionalFormatting sqref="A10">
    <cfRule type="duplicateValues" dxfId="601" priority="161"/>
  </conditionalFormatting>
  <conditionalFormatting sqref="A11">
    <cfRule type="duplicateValues" dxfId="600" priority="160"/>
  </conditionalFormatting>
  <conditionalFormatting sqref="A12">
    <cfRule type="duplicateValues" dxfId="599" priority="159"/>
  </conditionalFormatting>
  <conditionalFormatting sqref="A13">
    <cfRule type="duplicateValues" dxfId="598" priority="158"/>
  </conditionalFormatting>
  <conditionalFormatting sqref="A14">
    <cfRule type="duplicateValues" dxfId="597" priority="157"/>
  </conditionalFormatting>
  <conditionalFormatting sqref="A15">
    <cfRule type="duplicateValues" dxfId="596" priority="156"/>
  </conditionalFormatting>
  <conditionalFormatting sqref="A16">
    <cfRule type="duplicateValues" dxfId="595" priority="155"/>
  </conditionalFormatting>
  <conditionalFormatting sqref="A17">
    <cfRule type="duplicateValues" dxfId="594" priority="154"/>
  </conditionalFormatting>
  <conditionalFormatting sqref="A18">
    <cfRule type="duplicateValues" dxfId="593" priority="153"/>
  </conditionalFormatting>
  <conditionalFormatting sqref="A19">
    <cfRule type="duplicateValues" dxfId="592" priority="152"/>
  </conditionalFormatting>
  <conditionalFormatting sqref="A20">
    <cfRule type="duplicateValues" dxfId="591" priority="151"/>
  </conditionalFormatting>
  <conditionalFormatting sqref="A21">
    <cfRule type="duplicateValues" dxfId="590" priority="150"/>
  </conditionalFormatting>
  <conditionalFormatting sqref="A22">
    <cfRule type="duplicateValues" dxfId="589" priority="149"/>
  </conditionalFormatting>
  <conditionalFormatting sqref="A23">
    <cfRule type="duplicateValues" dxfId="588" priority="148"/>
  </conditionalFormatting>
  <conditionalFormatting sqref="A24">
    <cfRule type="duplicateValues" dxfId="587" priority="147"/>
  </conditionalFormatting>
  <conditionalFormatting sqref="A25">
    <cfRule type="duplicateValues" dxfId="586" priority="146"/>
  </conditionalFormatting>
  <conditionalFormatting sqref="A26">
    <cfRule type="duplicateValues" dxfId="585" priority="145"/>
  </conditionalFormatting>
  <conditionalFormatting sqref="A27">
    <cfRule type="duplicateValues" dxfId="584" priority="144"/>
  </conditionalFormatting>
  <conditionalFormatting sqref="A27">
    <cfRule type="duplicateValues" dxfId="583" priority="143"/>
  </conditionalFormatting>
  <conditionalFormatting sqref="A28">
    <cfRule type="duplicateValues" dxfId="582" priority="142"/>
  </conditionalFormatting>
  <conditionalFormatting sqref="A28">
    <cfRule type="duplicateValues" dxfId="581" priority="141"/>
  </conditionalFormatting>
  <conditionalFormatting sqref="A29">
    <cfRule type="duplicateValues" dxfId="580" priority="140"/>
  </conditionalFormatting>
  <conditionalFormatting sqref="A29">
    <cfRule type="duplicateValues" dxfId="579" priority="139"/>
  </conditionalFormatting>
  <conditionalFormatting sqref="A30">
    <cfRule type="duplicateValues" dxfId="578" priority="138"/>
  </conditionalFormatting>
  <conditionalFormatting sqref="A30">
    <cfRule type="duplicateValues" dxfId="577" priority="137"/>
  </conditionalFormatting>
  <conditionalFormatting sqref="A31">
    <cfRule type="duplicateValues" dxfId="576" priority="136"/>
  </conditionalFormatting>
  <conditionalFormatting sqref="A31">
    <cfRule type="duplicateValues" dxfId="575" priority="135"/>
  </conditionalFormatting>
  <conditionalFormatting sqref="A32">
    <cfRule type="duplicateValues" dxfId="574" priority="134"/>
  </conditionalFormatting>
  <conditionalFormatting sqref="A32">
    <cfRule type="duplicateValues" dxfId="573" priority="133"/>
  </conditionalFormatting>
  <conditionalFormatting sqref="A33">
    <cfRule type="duplicateValues" dxfId="572" priority="132"/>
  </conditionalFormatting>
  <conditionalFormatting sqref="A33">
    <cfRule type="duplicateValues" dxfId="571" priority="131"/>
  </conditionalFormatting>
  <conditionalFormatting sqref="A34">
    <cfRule type="duplicateValues" dxfId="570" priority="130"/>
  </conditionalFormatting>
  <conditionalFormatting sqref="A34">
    <cfRule type="duplicateValues" dxfId="569" priority="129"/>
  </conditionalFormatting>
  <conditionalFormatting sqref="A35">
    <cfRule type="duplicateValues" dxfId="568" priority="128"/>
  </conditionalFormatting>
  <conditionalFormatting sqref="A35">
    <cfRule type="duplicateValues" dxfId="567" priority="127"/>
  </conditionalFormatting>
  <conditionalFormatting sqref="A36:A46">
    <cfRule type="duplicateValues" dxfId="566" priority="126"/>
  </conditionalFormatting>
  <conditionalFormatting sqref="A36">
    <cfRule type="duplicateValues" dxfId="565" priority="125"/>
  </conditionalFormatting>
  <conditionalFormatting sqref="A37">
    <cfRule type="duplicateValues" dxfId="564" priority="124"/>
  </conditionalFormatting>
  <conditionalFormatting sqref="A38">
    <cfRule type="duplicateValues" dxfId="563" priority="123"/>
  </conditionalFormatting>
  <conditionalFormatting sqref="A38">
    <cfRule type="duplicateValues" dxfId="562" priority="122"/>
  </conditionalFormatting>
  <conditionalFormatting sqref="A39">
    <cfRule type="duplicateValues" dxfId="561" priority="121"/>
  </conditionalFormatting>
  <conditionalFormatting sqref="A39">
    <cfRule type="duplicateValues" dxfId="560" priority="120"/>
  </conditionalFormatting>
  <conditionalFormatting sqref="A40">
    <cfRule type="duplicateValues" dxfId="559" priority="119"/>
  </conditionalFormatting>
  <conditionalFormatting sqref="A40">
    <cfRule type="duplicateValues" dxfId="558" priority="118"/>
  </conditionalFormatting>
  <conditionalFormatting sqref="A41">
    <cfRule type="duplicateValues" dxfId="557" priority="117"/>
  </conditionalFormatting>
  <conditionalFormatting sqref="A41">
    <cfRule type="duplicateValues" dxfId="556" priority="116"/>
  </conditionalFormatting>
  <conditionalFormatting sqref="A42">
    <cfRule type="duplicateValues" dxfId="555" priority="115"/>
  </conditionalFormatting>
  <conditionalFormatting sqref="A42">
    <cfRule type="duplicateValues" dxfId="554" priority="114"/>
  </conditionalFormatting>
  <conditionalFormatting sqref="A43">
    <cfRule type="duplicateValues" dxfId="553" priority="113"/>
  </conditionalFormatting>
  <conditionalFormatting sqref="A43">
    <cfRule type="duplicateValues" dxfId="552" priority="112"/>
  </conditionalFormatting>
  <conditionalFormatting sqref="A44">
    <cfRule type="duplicateValues" dxfId="551" priority="111"/>
  </conditionalFormatting>
  <conditionalFormatting sqref="A44">
    <cfRule type="duplicateValues" dxfId="550" priority="110"/>
  </conditionalFormatting>
  <conditionalFormatting sqref="A45">
    <cfRule type="duplicateValues" dxfId="549" priority="109"/>
  </conditionalFormatting>
  <conditionalFormatting sqref="A45">
    <cfRule type="duplicateValues" dxfId="548" priority="108"/>
  </conditionalFormatting>
  <conditionalFormatting sqref="A46">
    <cfRule type="duplicateValues" dxfId="547" priority="107"/>
  </conditionalFormatting>
  <conditionalFormatting sqref="A46">
    <cfRule type="duplicateValues" dxfId="546" priority="106"/>
  </conditionalFormatting>
  <conditionalFormatting sqref="A47:A57">
    <cfRule type="duplicateValues" dxfId="545" priority="105"/>
  </conditionalFormatting>
  <conditionalFormatting sqref="A47">
    <cfRule type="duplicateValues" dxfId="544" priority="104"/>
  </conditionalFormatting>
  <conditionalFormatting sqref="A48">
    <cfRule type="duplicateValues" dxfId="543" priority="103"/>
  </conditionalFormatting>
  <conditionalFormatting sqref="A49">
    <cfRule type="duplicateValues" dxfId="542" priority="102"/>
  </conditionalFormatting>
  <conditionalFormatting sqref="A49">
    <cfRule type="duplicateValues" dxfId="541" priority="101"/>
  </conditionalFormatting>
  <conditionalFormatting sqref="A50">
    <cfRule type="duplicateValues" dxfId="540" priority="100"/>
  </conditionalFormatting>
  <conditionalFormatting sqref="A50">
    <cfRule type="duplicateValues" dxfId="539" priority="99"/>
  </conditionalFormatting>
  <conditionalFormatting sqref="A51">
    <cfRule type="duplicateValues" dxfId="538" priority="98"/>
  </conditionalFormatting>
  <conditionalFormatting sqref="A51">
    <cfRule type="duplicateValues" dxfId="537" priority="97"/>
  </conditionalFormatting>
  <conditionalFormatting sqref="A52">
    <cfRule type="duplicateValues" dxfId="536" priority="96"/>
  </conditionalFormatting>
  <conditionalFormatting sqref="A52">
    <cfRule type="duplicateValues" dxfId="535" priority="95"/>
  </conditionalFormatting>
  <conditionalFormatting sqref="A53">
    <cfRule type="duplicateValues" dxfId="534" priority="94"/>
  </conditionalFormatting>
  <conditionalFormatting sqref="A53">
    <cfRule type="duplicateValues" dxfId="533" priority="93"/>
  </conditionalFormatting>
  <conditionalFormatting sqref="A54">
    <cfRule type="duplicateValues" dxfId="532" priority="92"/>
  </conditionalFormatting>
  <conditionalFormatting sqref="A54">
    <cfRule type="duplicateValues" dxfId="531" priority="91"/>
  </conditionalFormatting>
  <conditionalFormatting sqref="A55">
    <cfRule type="duplicateValues" dxfId="530" priority="90"/>
  </conditionalFormatting>
  <conditionalFormatting sqref="A55">
    <cfRule type="duplicateValues" dxfId="529" priority="89"/>
  </conditionalFormatting>
  <conditionalFormatting sqref="A56">
    <cfRule type="duplicateValues" dxfId="528" priority="88"/>
  </conditionalFormatting>
  <conditionalFormatting sqref="A56">
    <cfRule type="duplicateValues" dxfId="527" priority="87"/>
  </conditionalFormatting>
  <conditionalFormatting sqref="A57">
    <cfRule type="duplicateValues" dxfId="526" priority="86"/>
  </conditionalFormatting>
  <conditionalFormatting sqref="A57">
    <cfRule type="duplicateValues" dxfId="525" priority="85"/>
  </conditionalFormatting>
  <conditionalFormatting sqref="A58:A68">
    <cfRule type="duplicateValues" dxfId="524" priority="84"/>
  </conditionalFormatting>
  <conditionalFormatting sqref="A58">
    <cfRule type="duplicateValues" dxfId="523" priority="83"/>
  </conditionalFormatting>
  <conditionalFormatting sqref="A59">
    <cfRule type="duplicateValues" dxfId="522" priority="82"/>
  </conditionalFormatting>
  <conditionalFormatting sqref="A60">
    <cfRule type="duplicateValues" dxfId="521" priority="81"/>
  </conditionalFormatting>
  <conditionalFormatting sqref="A60">
    <cfRule type="duplicateValues" dxfId="520" priority="80"/>
  </conditionalFormatting>
  <conditionalFormatting sqref="A61">
    <cfRule type="duplicateValues" dxfId="519" priority="79"/>
  </conditionalFormatting>
  <conditionalFormatting sqref="A61">
    <cfRule type="duplicateValues" dxfId="518" priority="78"/>
  </conditionalFormatting>
  <conditionalFormatting sqref="A62">
    <cfRule type="duplicateValues" dxfId="517" priority="77"/>
  </conditionalFormatting>
  <conditionalFormatting sqref="A62">
    <cfRule type="duplicateValues" dxfId="516" priority="76"/>
  </conditionalFormatting>
  <conditionalFormatting sqref="A63">
    <cfRule type="duplicateValues" dxfId="515" priority="75"/>
  </conditionalFormatting>
  <conditionalFormatting sqref="A63">
    <cfRule type="duplicateValues" dxfId="514" priority="74"/>
  </conditionalFormatting>
  <conditionalFormatting sqref="A64">
    <cfRule type="duplicateValues" dxfId="513" priority="73"/>
  </conditionalFormatting>
  <conditionalFormatting sqref="A64">
    <cfRule type="duplicateValues" dxfId="512" priority="72"/>
  </conditionalFormatting>
  <conditionalFormatting sqref="A65">
    <cfRule type="duplicateValues" dxfId="511" priority="71"/>
  </conditionalFormatting>
  <conditionalFormatting sqref="A65">
    <cfRule type="duplicateValues" dxfId="510" priority="70"/>
  </conditionalFormatting>
  <conditionalFormatting sqref="A66">
    <cfRule type="duplicateValues" dxfId="509" priority="69"/>
  </conditionalFormatting>
  <conditionalFormatting sqref="A66">
    <cfRule type="duplicateValues" dxfId="508" priority="68"/>
  </conditionalFormatting>
  <conditionalFormatting sqref="A67">
    <cfRule type="duplicateValues" dxfId="507" priority="67"/>
  </conditionalFormatting>
  <conditionalFormatting sqref="A67">
    <cfRule type="duplicateValues" dxfId="506" priority="66"/>
  </conditionalFormatting>
  <conditionalFormatting sqref="A68">
    <cfRule type="duplicateValues" dxfId="505" priority="65"/>
  </conditionalFormatting>
  <conditionalFormatting sqref="A68">
    <cfRule type="duplicateValues" dxfId="504" priority="64"/>
  </conditionalFormatting>
  <conditionalFormatting sqref="A69:A79">
    <cfRule type="duplicateValues" dxfId="503" priority="63"/>
  </conditionalFormatting>
  <conditionalFormatting sqref="A69">
    <cfRule type="duplicateValues" dxfId="502" priority="62"/>
  </conditionalFormatting>
  <conditionalFormatting sqref="A70">
    <cfRule type="duplicateValues" dxfId="501" priority="61"/>
  </conditionalFormatting>
  <conditionalFormatting sqref="A71">
    <cfRule type="duplicateValues" dxfId="500" priority="60"/>
  </conditionalFormatting>
  <conditionalFormatting sqref="A71">
    <cfRule type="duplicateValues" dxfId="499" priority="59"/>
  </conditionalFormatting>
  <conditionalFormatting sqref="A72">
    <cfRule type="duplicateValues" dxfId="498" priority="58"/>
  </conditionalFormatting>
  <conditionalFormatting sqref="A72">
    <cfRule type="duplicateValues" dxfId="497" priority="57"/>
  </conditionalFormatting>
  <conditionalFormatting sqref="A73">
    <cfRule type="duplicateValues" dxfId="496" priority="56"/>
  </conditionalFormatting>
  <conditionalFormatting sqref="A73">
    <cfRule type="duplicateValues" dxfId="495" priority="55"/>
  </conditionalFormatting>
  <conditionalFormatting sqref="A74">
    <cfRule type="duplicateValues" dxfId="494" priority="54"/>
  </conditionalFormatting>
  <conditionalFormatting sqref="A74">
    <cfRule type="duplicateValues" dxfId="493" priority="53"/>
  </conditionalFormatting>
  <conditionalFormatting sqref="A75">
    <cfRule type="duplicateValues" dxfId="492" priority="52"/>
  </conditionalFormatting>
  <conditionalFormatting sqref="A75">
    <cfRule type="duplicateValues" dxfId="491" priority="51"/>
  </conditionalFormatting>
  <conditionalFormatting sqref="A76">
    <cfRule type="duplicateValues" dxfId="490" priority="50"/>
  </conditionalFormatting>
  <conditionalFormatting sqref="A76">
    <cfRule type="duplicateValues" dxfId="489" priority="49"/>
  </conditionalFormatting>
  <conditionalFormatting sqref="A77">
    <cfRule type="duplicateValues" dxfId="488" priority="48"/>
  </conditionalFormatting>
  <conditionalFormatting sqref="A77">
    <cfRule type="duplicateValues" dxfId="487" priority="47"/>
  </conditionalFormatting>
  <conditionalFormatting sqref="A78">
    <cfRule type="duplicateValues" dxfId="486" priority="46"/>
  </conditionalFormatting>
  <conditionalFormatting sqref="A78">
    <cfRule type="duplicateValues" dxfId="485" priority="45"/>
  </conditionalFormatting>
  <conditionalFormatting sqref="A79">
    <cfRule type="duplicateValues" dxfId="484" priority="44"/>
  </conditionalFormatting>
  <conditionalFormatting sqref="A79">
    <cfRule type="duplicateValues" dxfId="483" priority="43"/>
  </conditionalFormatting>
  <conditionalFormatting sqref="A80:A90">
    <cfRule type="duplicateValues" dxfId="482" priority="42"/>
  </conditionalFormatting>
  <conditionalFormatting sqref="A80">
    <cfRule type="duplicateValues" dxfId="481" priority="41"/>
  </conditionalFormatting>
  <conditionalFormatting sqref="A81">
    <cfRule type="duplicateValues" dxfId="480" priority="40"/>
  </conditionalFormatting>
  <conditionalFormatting sqref="A82">
    <cfRule type="duplicateValues" dxfId="479" priority="39"/>
  </conditionalFormatting>
  <conditionalFormatting sqref="A82">
    <cfRule type="duplicateValues" dxfId="478" priority="38"/>
  </conditionalFormatting>
  <conditionalFormatting sqref="A83">
    <cfRule type="duplicateValues" dxfId="477" priority="37"/>
  </conditionalFormatting>
  <conditionalFormatting sqref="A83">
    <cfRule type="duplicateValues" dxfId="476" priority="36"/>
  </conditionalFormatting>
  <conditionalFormatting sqref="A84">
    <cfRule type="duplicateValues" dxfId="475" priority="35"/>
  </conditionalFormatting>
  <conditionalFormatting sqref="A84">
    <cfRule type="duplicateValues" dxfId="474" priority="34"/>
  </conditionalFormatting>
  <conditionalFormatting sqref="A85">
    <cfRule type="duplicateValues" dxfId="473" priority="33"/>
  </conditionalFormatting>
  <conditionalFormatting sqref="A85">
    <cfRule type="duplicateValues" dxfId="472" priority="32"/>
  </conditionalFormatting>
  <conditionalFormatting sqref="A86">
    <cfRule type="duplicateValues" dxfId="471" priority="31"/>
  </conditionalFormatting>
  <conditionalFormatting sqref="A86">
    <cfRule type="duplicateValues" dxfId="470" priority="30"/>
  </conditionalFormatting>
  <conditionalFormatting sqref="A87">
    <cfRule type="duplicateValues" dxfId="469" priority="29"/>
  </conditionalFormatting>
  <conditionalFormatting sqref="A87">
    <cfRule type="duplicateValues" dxfId="468" priority="28"/>
  </conditionalFormatting>
  <conditionalFormatting sqref="A88">
    <cfRule type="duplicateValues" dxfId="467" priority="27"/>
  </conditionalFormatting>
  <conditionalFormatting sqref="A88">
    <cfRule type="duplicateValues" dxfId="466" priority="26"/>
  </conditionalFormatting>
  <conditionalFormatting sqref="A89">
    <cfRule type="duplicateValues" dxfId="465" priority="25"/>
  </conditionalFormatting>
  <conditionalFormatting sqref="A89">
    <cfRule type="duplicateValues" dxfId="464" priority="24"/>
  </conditionalFormatting>
  <conditionalFormatting sqref="A90">
    <cfRule type="duplicateValues" dxfId="463" priority="23"/>
  </conditionalFormatting>
  <conditionalFormatting sqref="A90">
    <cfRule type="duplicateValues" dxfId="462" priority="22"/>
  </conditionalFormatting>
  <conditionalFormatting sqref="A91">
    <cfRule type="duplicateValues" dxfId="461" priority="20"/>
  </conditionalFormatting>
  <conditionalFormatting sqref="A92">
    <cfRule type="duplicateValues" dxfId="460" priority="19"/>
  </conditionalFormatting>
  <conditionalFormatting sqref="A93">
    <cfRule type="duplicateValues" dxfId="459" priority="18"/>
  </conditionalFormatting>
  <conditionalFormatting sqref="A93">
    <cfRule type="duplicateValues" dxfId="458" priority="17"/>
  </conditionalFormatting>
  <conditionalFormatting sqref="A94">
    <cfRule type="duplicateValues" dxfId="457" priority="16"/>
  </conditionalFormatting>
  <conditionalFormatting sqref="A94">
    <cfRule type="duplicateValues" dxfId="456" priority="15"/>
  </conditionalFormatting>
  <conditionalFormatting sqref="A91:A94">
    <cfRule type="duplicateValues" dxfId="455" priority="169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SUM(Round19[[#This Row],[امتیاز نتیجه]:[امتیاز پاس گل]])</f>
        <v>0</v>
      </c>
    </row>
    <row r="3" spans="1:5" ht="22.5">
      <c r="E3" s="6">
        <f xml:space="preserve"> SUM(Round19[[#This Row],[امتیاز نتیجه]:[امتیاز پاس گل]])</f>
        <v>0</v>
      </c>
    </row>
    <row r="4" spans="1:5" ht="22.5">
      <c r="E4" s="6">
        <f xml:space="preserve"> SUM(Round19[[#This Row],[امتیاز نتیجه]:[امتیاز پاس گل]])</f>
        <v>0</v>
      </c>
    </row>
    <row r="5" spans="1:5" ht="22.5">
      <c r="E5" s="6">
        <f xml:space="preserve"> SUM(Round19[[#This Row],[امتیاز نتیجه]:[امتیاز پاس گل]])</f>
        <v>0</v>
      </c>
    </row>
    <row r="6" spans="1:5" ht="22.5">
      <c r="E6" s="6">
        <f xml:space="preserve"> SUM(Round19[[#This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SUM(Round20[[#This Row],[امتیاز نتیجه]:[امتیاز پاس گل]])</f>
        <v>0</v>
      </c>
    </row>
    <row r="3" spans="1:5" ht="22.5">
      <c r="E3" s="6">
        <f xml:space="preserve"> SUM(Round20[[#This Row],[امتیاز نتیجه]:[امتیاز پاس گل]])</f>
        <v>0</v>
      </c>
    </row>
    <row r="4" spans="1:5" ht="22.5">
      <c r="E4" s="6">
        <f xml:space="preserve"> SUM(Round20[[#This Row],[امتیاز نتیجه]:[امتیاز پاس گل]])</f>
        <v>0</v>
      </c>
    </row>
    <row r="5" spans="1:5" ht="22.5">
      <c r="E5" s="6">
        <f xml:space="preserve"> SUM(Round20[[#This Row],[امتیاز نتیجه]:[امتیاز پاس گل]])</f>
        <v>0</v>
      </c>
    </row>
    <row r="6" spans="1:5" ht="22.5">
      <c r="E6" s="6">
        <f xml:space="preserve"> SUM(Round20[[#This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SUM(Round21[[#This Row],[امتیاز نتیجه]:[امتیاز پاس گل]])</f>
        <v>0</v>
      </c>
    </row>
    <row r="3" spans="1:5" ht="22.5">
      <c r="E3" s="6">
        <f xml:space="preserve"> SUM(Round21[[#This Row],[امتیاز نتیجه]:[امتیاز پاس گل]])</f>
        <v>0</v>
      </c>
    </row>
    <row r="4" spans="1:5" ht="22.5">
      <c r="E4" s="6">
        <f xml:space="preserve"> SUM(Round21[[#This Row],[امتیاز نتیجه]:[امتیاز پاس گل]])</f>
        <v>0</v>
      </c>
    </row>
    <row r="5" spans="1:5" ht="22.5">
      <c r="E5" s="6">
        <f xml:space="preserve"> SUM(Round21[[#This Row],[امتیاز نتیجه]:[امتیاز پاس گل]])</f>
        <v>0</v>
      </c>
    </row>
    <row r="6" spans="1:5" ht="22.5">
      <c r="E6" s="6">
        <f xml:space="preserve"> SUM(Round21[[#This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SUM(Round22[[#This Row],[امتیاز نتیجه]:[امتیاز پاس گل]])</f>
        <v>0</v>
      </c>
    </row>
    <row r="3" spans="1:5" ht="22.5">
      <c r="E3" s="6">
        <f xml:space="preserve"> SUM(Round22[[#This Row],[امتیاز نتیجه]:[امتیاز پاس گل]])</f>
        <v>0</v>
      </c>
    </row>
    <row r="4" spans="1:5" ht="22.5">
      <c r="E4" s="6">
        <f xml:space="preserve"> SUM(Round22[[#This Row],[امتیاز نتیجه]:[امتیاز پاس گل]])</f>
        <v>0</v>
      </c>
    </row>
    <row r="5" spans="1:5" ht="22.5">
      <c r="E5" s="6">
        <f xml:space="preserve"> SUM(Round22[[#This Row],[امتیاز نتیجه]:[امتیاز پاس گل]])</f>
        <v>0</v>
      </c>
    </row>
    <row r="6" spans="1:5" ht="22.5">
      <c r="E6" s="6">
        <f xml:space="preserve"> SUM(Round22[[#This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SUM(Round23[[#This Row],[امتیاز نتیجه]:[امتیاز پاس گل]])</f>
        <v>0</v>
      </c>
    </row>
    <row r="3" spans="1:5" ht="22.5">
      <c r="E3" s="6">
        <f xml:space="preserve"> SUM(Round23[[#This Row],[امتیاز نتیجه]:[امتیاز پاس گل]])</f>
        <v>0</v>
      </c>
    </row>
    <row r="4" spans="1:5" ht="22.5">
      <c r="E4" s="6">
        <f xml:space="preserve"> SUM(Round23[[#This Row],[امتیاز نتیجه]:[امتیاز پاس گل]])</f>
        <v>0</v>
      </c>
    </row>
    <row r="5" spans="1:5" ht="22.5">
      <c r="E5" s="6">
        <f xml:space="preserve"> SUM(Round23[[#This Row],[امتیاز نتیجه]:[امتیاز پاس گل]])</f>
        <v>0</v>
      </c>
    </row>
    <row r="6" spans="1:5" ht="22.5">
      <c r="E6" s="6">
        <f xml:space="preserve"> SUM(Round23[[#This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SUM(Round24[[#This Row],[امتیاز نتیجه]:[امتیاز پاس گل]])</f>
        <v>0</v>
      </c>
    </row>
    <row r="3" spans="1:5" ht="22.5">
      <c r="E3" s="6">
        <f xml:space="preserve"> SUM(Round24[[#This Row],[امتیاز نتیجه]:[امتیاز پاس گل]])</f>
        <v>0</v>
      </c>
    </row>
    <row r="4" spans="1:5" ht="22.5">
      <c r="E4" s="6">
        <f xml:space="preserve"> SUM(Round24[[#This Row],[امتیاز نتیجه]:[امتیاز پاس گل]])</f>
        <v>0</v>
      </c>
    </row>
    <row r="5" spans="1:5" ht="22.5">
      <c r="E5" s="6">
        <f xml:space="preserve"> SUM(Round24[[#This Row],[امتیاز نتیجه]:[امتیاز پاس گل]])</f>
        <v>0</v>
      </c>
    </row>
    <row r="6" spans="1:5" ht="22.5">
      <c r="E6" s="6">
        <f xml:space="preserve"> SUM(Round24[[#This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SUM(Round25[[#This Row],[امتیاز نتیجه]:[امتیاز پاس گل]])</f>
        <v>0</v>
      </c>
    </row>
    <row r="3" spans="1:5" ht="22.5">
      <c r="E3" s="6">
        <f xml:space="preserve"> SUM(Round25[[#This Row],[امتیاز نتیجه]:[امتیاز پاس گل]])</f>
        <v>0</v>
      </c>
    </row>
    <row r="4" spans="1:5" ht="22.5">
      <c r="E4" s="6">
        <f xml:space="preserve"> SUM(Round25[[#This Row],[امتیاز نتیجه]:[امتیاز پاس گل]])</f>
        <v>0</v>
      </c>
    </row>
    <row r="5" spans="1:5" ht="22.5">
      <c r="E5" s="6">
        <f xml:space="preserve"> SUM(Round25[[#This Row],[امتیاز نتیجه]:[امتیاز پاس گل]])</f>
        <v>0</v>
      </c>
    </row>
    <row r="6" spans="1:5" ht="22.5">
      <c r="E6" s="6">
        <f xml:space="preserve"> SUM(Round25[[#This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SUM(Round26[[#This Row],[امتیاز نتیجه]:[امتیاز پاس گل]])</f>
        <v>0</v>
      </c>
    </row>
    <row r="3" spans="1:5" ht="22.5">
      <c r="E3" s="6">
        <f xml:space="preserve"> SUM(Round26[[#This Row],[امتیاز نتیجه]:[امتیاز پاس گل]])</f>
        <v>0</v>
      </c>
    </row>
    <row r="4" spans="1:5" ht="22.5">
      <c r="E4" s="6">
        <f xml:space="preserve"> SUM(Round26[[#This Row],[امتیاز نتیجه]:[امتیاز پاس گل]])</f>
        <v>0</v>
      </c>
    </row>
    <row r="5" spans="1:5" ht="22.5">
      <c r="E5" s="6">
        <f xml:space="preserve"> SUM(Round26[[#This Row],[امتیاز نتیجه]:[امتیاز پاس گل]])</f>
        <v>0</v>
      </c>
    </row>
    <row r="6" spans="1:5" ht="22.5">
      <c r="E6" s="6">
        <f xml:space="preserve"> SUM(Round26[[#This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SUM(Round27[[#This Row],[امتیاز نتیجه]:[امتیاز پاس گل]])</f>
        <v>0</v>
      </c>
    </row>
    <row r="3" spans="1:5" ht="22.5">
      <c r="E3" s="6">
        <f xml:space="preserve"> SUM(Round27[[#This Row],[امتیاز نتیجه]:[امتیاز پاس گل]])</f>
        <v>0</v>
      </c>
    </row>
    <row r="4" spans="1:5" ht="22.5">
      <c r="E4" s="6">
        <f xml:space="preserve"> SUM(Round27[[#This Row],[امتیاز نتیجه]:[امتیاز پاس گل]])</f>
        <v>0</v>
      </c>
    </row>
    <row r="5" spans="1:5" ht="22.5">
      <c r="E5" s="6">
        <f xml:space="preserve"> SUM(Round27[[#This Row],[امتیاز نتیجه]:[امتیاز پاس گل]])</f>
        <v>0</v>
      </c>
    </row>
    <row r="6" spans="1:5" ht="22.5">
      <c r="E6" s="6">
        <f xml:space="preserve"> SUM(Round27[[#This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SUM(Round28[[#This Row],[امتیاز نتیجه]:[امتیاز پاس گل]])</f>
        <v>0</v>
      </c>
    </row>
    <row r="3" spans="1:5" ht="22.5">
      <c r="E3" s="6">
        <f xml:space="preserve"> SUM(Round28[[#This Row],[امتیاز نتیجه]:[امتیاز پاس گل]])</f>
        <v>0</v>
      </c>
    </row>
    <row r="4" spans="1:5" ht="22.5">
      <c r="E4" s="6">
        <f xml:space="preserve"> SUM(Round28[[#This Row],[امتیاز نتیجه]:[امتیاز پاس گل]])</f>
        <v>0</v>
      </c>
    </row>
    <row r="5" spans="1:5" ht="22.5">
      <c r="E5" s="6">
        <f xml:space="preserve"> SUM(Round28[[#This Row],[امتیاز نتیجه]:[امتیاز پاس گل]])</f>
        <v>0</v>
      </c>
    </row>
    <row r="6" spans="1:5" ht="22.5">
      <c r="E6" s="6">
        <f xml:space="preserve"> SUM(Round28[[#This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83"/>
  <sheetViews>
    <sheetView rightToLeft="1" workbookViewId="0">
      <selection activeCell="E85" sqref="E85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29592</v>
      </c>
      <c r="B2" s="1">
        <v>0</v>
      </c>
      <c r="C2" s="1">
        <v>0</v>
      </c>
      <c r="D2" s="1">
        <v>0</v>
      </c>
      <c r="E2" s="6">
        <f xml:space="preserve"> SUM(Round02[[#This Row],[امتیاز نتیجه]:[امتیاز پاس گل]])</f>
        <v>0</v>
      </c>
    </row>
    <row r="3" spans="1:5" ht="22.5">
      <c r="A3" s="1">
        <v>27060</v>
      </c>
      <c r="B3" s="1">
        <v>0</v>
      </c>
      <c r="C3" s="1">
        <v>0</v>
      </c>
      <c r="D3" s="1">
        <v>0</v>
      </c>
      <c r="E3" s="6">
        <f xml:space="preserve"> SUM(Round02[[#This Row],[امتیاز نتیجه]:[امتیاز پاس گل]])</f>
        <v>0</v>
      </c>
    </row>
    <row r="4" spans="1:5" ht="22.5">
      <c r="A4" s="1">
        <v>22089</v>
      </c>
      <c r="B4" s="1">
        <v>0</v>
      </c>
      <c r="C4" s="1">
        <v>0</v>
      </c>
      <c r="D4" s="1">
        <v>0</v>
      </c>
      <c r="E4" s="6">
        <f xml:space="preserve"> SUM(Round02[[#This Row],[امتیاز نتیجه]:[امتیاز پاس گل]])</f>
        <v>0</v>
      </c>
    </row>
    <row r="5" spans="1:5" ht="22.5">
      <c r="A5" s="1">
        <v>29542</v>
      </c>
      <c r="B5" s="1">
        <v>0</v>
      </c>
      <c r="C5" s="1">
        <v>0</v>
      </c>
      <c r="D5" s="1">
        <v>0</v>
      </c>
      <c r="E5" s="6">
        <f xml:space="preserve"> SUM(Round02[[#This Row],[امتیاز نتیجه]:[امتیاز پاس گل]])</f>
        <v>0</v>
      </c>
    </row>
    <row r="6" spans="1:5" ht="22.5">
      <c r="A6" s="1">
        <v>6707</v>
      </c>
      <c r="B6" s="1">
        <v>0</v>
      </c>
      <c r="C6" s="1">
        <v>0</v>
      </c>
      <c r="D6" s="1">
        <v>0</v>
      </c>
      <c r="E6" s="6">
        <f xml:space="preserve"> SUM(Round02[[#This Row],[امتیاز نتیجه]:[امتیاز پاس گل]])</f>
        <v>0</v>
      </c>
    </row>
    <row r="7" spans="1:5" ht="22.5">
      <c r="A7" s="1">
        <v>8946</v>
      </c>
      <c r="B7" s="1">
        <v>0</v>
      </c>
      <c r="C7" s="1">
        <v>0</v>
      </c>
      <c r="D7" s="1">
        <v>0</v>
      </c>
      <c r="E7" s="7">
        <f xml:space="preserve"> SUM(Round02[[#This Row],[امتیاز نتیجه]:[امتیاز پاس گل]])</f>
        <v>0</v>
      </c>
    </row>
    <row r="8" spans="1:5" ht="22.5">
      <c r="A8" s="1">
        <v>28715</v>
      </c>
      <c r="B8" s="1">
        <v>0</v>
      </c>
      <c r="C8" s="1">
        <v>0</v>
      </c>
      <c r="D8" s="1">
        <v>0</v>
      </c>
      <c r="E8" s="7">
        <f xml:space="preserve"> SUM(Round02[[#This Row],[امتیاز نتیجه]:[امتیاز پاس گل]])</f>
        <v>0</v>
      </c>
    </row>
    <row r="9" spans="1:5" ht="22.5">
      <c r="A9" s="1">
        <v>18508</v>
      </c>
      <c r="B9" s="1">
        <v>0</v>
      </c>
      <c r="C9" s="1">
        <v>0</v>
      </c>
      <c r="D9" s="1">
        <v>0</v>
      </c>
      <c r="E9" s="7">
        <f xml:space="preserve"> SUM(Round02[[#This Row],[امتیاز نتیجه]:[امتیاز پاس گل]])</f>
        <v>0</v>
      </c>
    </row>
    <row r="10" spans="1:5" ht="22.5">
      <c r="A10" s="1">
        <v>26298</v>
      </c>
      <c r="B10" s="1">
        <v>0</v>
      </c>
      <c r="C10" s="1">
        <v>0</v>
      </c>
      <c r="D10" s="1">
        <v>0</v>
      </c>
      <c r="E10" s="7">
        <f xml:space="preserve"> SUM(Round02[[#This Row],[امتیاز نتیجه]:[امتیاز پاس گل]])</f>
        <v>0</v>
      </c>
    </row>
    <row r="11" spans="1:5" ht="22.5">
      <c r="A11" s="1">
        <v>29544</v>
      </c>
      <c r="B11" s="1">
        <v>0</v>
      </c>
      <c r="C11" s="1">
        <v>0</v>
      </c>
      <c r="D11" s="1">
        <v>0</v>
      </c>
      <c r="E11" s="7">
        <f xml:space="preserve"> SUM(Round02[[#This Row],[امتیاز نتیجه]:[امتیاز پاس گل]])</f>
        <v>0</v>
      </c>
    </row>
    <row r="12" spans="1:5" ht="22.5">
      <c r="A12" s="1">
        <v>8142</v>
      </c>
      <c r="B12" s="1">
        <v>0</v>
      </c>
      <c r="C12" s="1">
        <v>0</v>
      </c>
      <c r="D12" s="1">
        <v>0</v>
      </c>
      <c r="E12" s="7">
        <f xml:space="preserve"> SUM(Round02[[#This Row],[امتیاز نتیجه]:[امتیاز پاس گل]])</f>
        <v>0</v>
      </c>
    </row>
    <row r="13" spans="1:5" ht="22.5">
      <c r="A13" s="1">
        <v>24772</v>
      </c>
      <c r="B13" s="1">
        <v>0</v>
      </c>
      <c r="C13" s="1">
        <v>0</v>
      </c>
      <c r="D13" s="1">
        <v>0</v>
      </c>
      <c r="E13" s="7">
        <f xml:space="preserve"> SUM(Round02[[#This Row],[امتیاز نتیجه]:[امتیاز پاس گل]])</f>
        <v>0</v>
      </c>
    </row>
    <row r="14" spans="1:5" ht="22.5">
      <c r="A14" s="1">
        <v>26482</v>
      </c>
      <c r="B14" s="1">
        <v>0</v>
      </c>
      <c r="C14" s="1">
        <v>0</v>
      </c>
      <c r="D14" s="1">
        <v>0</v>
      </c>
      <c r="E14" s="7">
        <f xml:space="preserve"> SUM(Round02[[#This Row],[امتیاز نتیجه]:[امتیاز پاس گل]])</f>
        <v>0</v>
      </c>
    </row>
    <row r="15" spans="1:5" ht="22.5">
      <c r="A15" s="1">
        <v>7448</v>
      </c>
      <c r="B15" s="1">
        <v>0</v>
      </c>
      <c r="C15" s="1">
        <v>0</v>
      </c>
      <c r="D15" s="1">
        <v>0</v>
      </c>
      <c r="E15" s="7">
        <f xml:space="preserve"> SUM(Round02[[#This Row],[امتیاز نتیجه]:[امتیاز پاس گل]])</f>
        <v>0</v>
      </c>
    </row>
    <row r="16" spans="1:5" ht="22.5">
      <c r="A16" s="1">
        <v>22503</v>
      </c>
      <c r="B16" s="1">
        <v>0</v>
      </c>
      <c r="C16" s="1">
        <v>0</v>
      </c>
      <c r="D16" s="1">
        <v>0</v>
      </c>
      <c r="E16" s="7">
        <f xml:space="preserve"> SUM(Round02[[#This Row],[امتیاز نتیجه]:[امتیاز پاس گل]])</f>
        <v>0</v>
      </c>
    </row>
    <row r="17" spans="1:5" ht="22.5">
      <c r="A17" s="1">
        <v>19364</v>
      </c>
      <c r="B17" s="1">
        <v>0</v>
      </c>
      <c r="C17" s="1">
        <v>0</v>
      </c>
      <c r="D17" s="1">
        <v>0</v>
      </c>
      <c r="E17" s="7">
        <f xml:space="preserve"> SUM(Round02[[#This Row],[امتیاز نتیجه]:[امتیاز پاس گل]])</f>
        <v>0</v>
      </c>
    </row>
    <row r="18" spans="1:5" ht="22.5">
      <c r="A18" s="1">
        <v>29543</v>
      </c>
      <c r="B18" s="1">
        <v>0</v>
      </c>
      <c r="C18" s="1">
        <v>0</v>
      </c>
      <c r="D18" s="1">
        <v>0</v>
      </c>
      <c r="E18" s="7">
        <f xml:space="preserve"> SUM(Round02[[#This Row],[امتیاز نتیجه]:[امتیاز پاس گل]])</f>
        <v>0</v>
      </c>
    </row>
    <row r="19" spans="1:5" ht="22.5">
      <c r="A19" s="1">
        <v>29595</v>
      </c>
      <c r="B19" s="1">
        <v>0</v>
      </c>
      <c r="C19" s="1">
        <v>0</v>
      </c>
      <c r="D19" s="1">
        <v>0</v>
      </c>
      <c r="E19" s="7">
        <f xml:space="preserve"> SUM(Round02[[#This Row],[امتیاز نتیجه]:[امتیاز پاس گل]])</f>
        <v>0</v>
      </c>
    </row>
    <row r="20" spans="1:5" ht="22.5">
      <c r="A20" s="1">
        <v>27427</v>
      </c>
      <c r="B20" s="1">
        <v>0</v>
      </c>
      <c r="C20" s="1">
        <v>0</v>
      </c>
      <c r="D20" s="1">
        <v>0</v>
      </c>
      <c r="E20" s="7">
        <f xml:space="preserve"> SUM(Round02[[#This Row],[امتیاز نتیجه]:[امتیاز پاس گل]])</f>
        <v>0</v>
      </c>
    </row>
    <row r="21" spans="1:5" ht="22.5">
      <c r="A21" s="1">
        <v>28535</v>
      </c>
      <c r="B21" s="1">
        <v>0</v>
      </c>
      <c r="C21" s="1">
        <v>0</v>
      </c>
      <c r="D21" s="1">
        <v>0</v>
      </c>
      <c r="E21" s="7">
        <f xml:space="preserve"> SUM(Round02[[#This Row],[امتیاز نتیجه]:[امتیاز پاس گل]])</f>
        <v>0</v>
      </c>
    </row>
    <row r="22" spans="1:5" ht="22.5">
      <c r="A22" s="1">
        <v>29446</v>
      </c>
      <c r="B22" s="1">
        <v>0</v>
      </c>
      <c r="C22" s="1">
        <v>0</v>
      </c>
      <c r="D22" s="1">
        <v>0</v>
      </c>
      <c r="E22" s="7">
        <f xml:space="preserve"> SUM(Round02[[#This Row],[امتیاز نتیجه]:[امتیاز پاس گل]])</f>
        <v>0</v>
      </c>
    </row>
    <row r="23" spans="1:5" ht="22.5">
      <c r="A23" s="1">
        <v>27857</v>
      </c>
      <c r="B23" s="1">
        <v>0</v>
      </c>
      <c r="C23" s="1">
        <v>0</v>
      </c>
      <c r="D23" s="1">
        <v>0</v>
      </c>
      <c r="E23" s="7">
        <f xml:space="preserve"> SUM(Round02[[#This Row],[امتیاز نتیجه]:[امتیاز پاس گل]])</f>
        <v>0</v>
      </c>
    </row>
    <row r="24" spans="1:5" ht="22.5">
      <c r="A24" s="1">
        <v>6333</v>
      </c>
      <c r="B24" s="1">
        <v>0</v>
      </c>
      <c r="C24" s="1">
        <v>0</v>
      </c>
      <c r="D24" s="1">
        <v>0</v>
      </c>
      <c r="E24" s="7">
        <f xml:space="preserve"> SUM(Round02[[#This Row],[امتیاز نتیجه]:[امتیاز پاس گل]])</f>
        <v>0</v>
      </c>
    </row>
    <row r="25" spans="1:5" ht="22.5">
      <c r="A25" s="1">
        <v>17737</v>
      </c>
      <c r="B25" s="1">
        <v>0</v>
      </c>
      <c r="C25" s="1">
        <v>0</v>
      </c>
      <c r="D25" s="1">
        <v>0</v>
      </c>
      <c r="E25" s="7">
        <f xml:space="preserve"> SUM(Round02[[#This Row],[امتیاز نتیجه]:[امتیاز پاس گل]])</f>
        <v>0</v>
      </c>
    </row>
    <row r="26" spans="1:5" ht="22.5">
      <c r="A26" s="1">
        <v>12882</v>
      </c>
      <c r="B26" s="1">
        <v>0</v>
      </c>
      <c r="C26" s="1">
        <v>0</v>
      </c>
      <c r="D26" s="1">
        <v>0</v>
      </c>
      <c r="E26" s="7">
        <f xml:space="preserve"> SUM(Round02[[#This Row],[امتیاز نتیجه]:[امتیاز پاس گل]])</f>
        <v>0</v>
      </c>
    </row>
    <row r="27" spans="1:5" ht="22.5">
      <c r="A27" s="1">
        <v>29566</v>
      </c>
      <c r="B27" s="1">
        <v>0</v>
      </c>
      <c r="C27" s="1">
        <v>0</v>
      </c>
      <c r="D27" s="1">
        <v>0</v>
      </c>
      <c r="E27" s="7">
        <f xml:space="preserve"> SUM(Round02[[#This Row],[امتیاز نتیجه]:[امتیاز پاس گل]])</f>
        <v>0</v>
      </c>
    </row>
    <row r="28" spans="1:5" ht="22.5">
      <c r="A28" s="1">
        <v>24294</v>
      </c>
      <c r="B28" s="1">
        <v>0</v>
      </c>
      <c r="C28" s="1">
        <v>0</v>
      </c>
      <c r="D28" s="1">
        <v>0</v>
      </c>
      <c r="E28" s="7">
        <f xml:space="preserve"> SUM(Round02[[#This Row],[امتیاز نتیجه]:[امتیاز پاس گل]])</f>
        <v>0</v>
      </c>
    </row>
    <row r="29" spans="1:5" ht="22.5">
      <c r="A29" s="1">
        <v>29597</v>
      </c>
      <c r="B29" s="1">
        <v>0</v>
      </c>
      <c r="C29" s="1">
        <v>0</v>
      </c>
      <c r="D29" s="1">
        <v>0</v>
      </c>
      <c r="E29" s="7">
        <f xml:space="preserve"> SUM(Round02[[#This Row],[امتیاز نتیجه]:[امتیاز پاس گل]])</f>
        <v>0</v>
      </c>
    </row>
    <row r="30" spans="1:5" ht="22.5">
      <c r="A30" s="1">
        <v>13267</v>
      </c>
      <c r="B30" s="1">
        <v>0</v>
      </c>
      <c r="C30" s="1">
        <v>0</v>
      </c>
      <c r="D30" s="1">
        <v>0</v>
      </c>
      <c r="E30" s="7">
        <f xml:space="preserve"> SUM(Round02[[#This Row],[امتیاز نتیجه]:[امتیاز پاس گل]])</f>
        <v>0</v>
      </c>
    </row>
    <row r="31" spans="1:5" ht="22.5">
      <c r="A31" s="1">
        <v>27285</v>
      </c>
      <c r="B31" s="1">
        <v>0</v>
      </c>
      <c r="C31" s="1">
        <v>0</v>
      </c>
      <c r="D31" s="1">
        <v>0</v>
      </c>
      <c r="E31" s="7">
        <f xml:space="preserve"> SUM(Round02[[#This Row],[امتیاز نتیجه]:[امتیاز پاس گل]])</f>
        <v>0</v>
      </c>
    </row>
    <row r="32" spans="1:5" ht="22.5">
      <c r="A32" s="1">
        <v>19663</v>
      </c>
      <c r="B32" s="1">
        <v>0</v>
      </c>
      <c r="C32" s="1">
        <v>0</v>
      </c>
      <c r="D32" s="1">
        <v>0</v>
      </c>
      <c r="E32" s="7">
        <f xml:space="preserve"> SUM(Round02[[#This Row],[امتیاز نتیجه]:[امتیاز پاس گل]])</f>
        <v>0</v>
      </c>
    </row>
    <row r="33" spans="1:5" ht="22.5">
      <c r="A33" s="1">
        <v>24450</v>
      </c>
      <c r="B33" s="1">
        <v>0</v>
      </c>
      <c r="C33" s="1">
        <v>0</v>
      </c>
      <c r="D33" s="1">
        <v>0</v>
      </c>
      <c r="E33" s="7">
        <f xml:space="preserve"> SUM(Round02[[#This Row],[امتیاز نتیجه]:[امتیاز پاس گل]])</f>
        <v>0</v>
      </c>
    </row>
    <row r="34" spans="1:5" ht="22.5">
      <c r="A34" s="1">
        <v>20722</v>
      </c>
      <c r="B34" s="1">
        <v>0</v>
      </c>
      <c r="C34" s="1">
        <v>0</v>
      </c>
      <c r="D34" s="1">
        <v>0</v>
      </c>
      <c r="E34" s="7">
        <f xml:space="preserve"> SUM(Round02[[#This Row],[امتیاز نتیجه]:[امتیاز پاس گل]])</f>
        <v>0</v>
      </c>
    </row>
    <row r="35" spans="1:5" ht="22.5">
      <c r="A35" s="1">
        <v>21822</v>
      </c>
      <c r="B35" s="1">
        <v>0</v>
      </c>
      <c r="C35" s="1">
        <v>0</v>
      </c>
      <c r="D35" s="1">
        <v>0</v>
      </c>
      <c r="E35" s="7">
        <f xml:space="preserve"> SUM(Round02[[#This Row],[امتیاز نتیجه]:[امتیاز پاس گل]])</f>
        <v>0</v>
      </c>
    </row>
    <row r="36" spans="1:5" ht="22.5">
      <c r="A36" s="1">
        <v>29328</v>
      </c>
      <c r="B36" s="1">
        <v>0</v>
      </c>
      <c r="C36" s="1">
        <v>0</v>
      </c>
      <c r="D36" s="1">
        <v>0</v>
      </c>
      <c r="E36" s="7">
        <f xml:space="preserve"> SUM(Round02[[#This Row],[امتیاز نتیجه]:[امتیاز پاس گل]])</f>
        <v>0</v>
      </c>
    </row>
    <row r="37" spans="1:5" ht="22.5">
      <c r="A37" s="1">
        <v>29231</v>
      </c>
      <c r="B37" s="1">
        <v>0</v>
      </c>
      <c r="C37" s="1">
        <v>0</v>
      </c>
      <c r="D37" s="1">
        <v>0</v>
      </c>
      <c r="E37" s="7">
        <f xml:space="preserve"> SUM(Round02[[#This Row],[امتیاز نتیجه]:[امتیاز پاس گل]])</f>
        <v>0</v>
      </c>
    </row>
    <row r="38" spans="1:5" ht="22.5">
      <c r="A38" s="1">
        <v>29577</v>
      </c>
      <c r="B38" s="1">
        <v>0</v>
      </c>
      <c r="C38" s="1">
        <v>0</v>
      </c>
      <c r="D38" s="1">
        <v>0</v>
      </c>
      <c r="E38" s="7">
        <f xml:space="preserve"> SUM(Round02[[#This Row],[امتیاز نتیجه]:[امتیاز پاس گل]])</f>
        <v>0</v>
      </c>
    </row>
    <row r="39" spans="1:5" ht="22.5">
      <c r="A39" s="1">
        <v>27054</v>
      </c>
      <c r="B39" s="1">
        <v>0</v>
      </c>
      <c r="C39" s="1">
        <v>0</v>
      </c>
      <c r="D39" s="1">
        <v>0</v>
      </c>
      <c r="E39" s="7">
        <f xml:space="preserve"> SUM(Round02[[#This Row],[امتیاز نتیجه]:[امتیاز پاس گل]])</f>
        <v>0</v>
      </c>
    </row>
    <row r="40" spans="1:5" ht="22.5">
      <c r="A40" s="1">
        <v>29532</v>
      </c>
      <c r="B40" s="1">
        <v>0</v>
      </c>
      <c r="C40" s="1">
        <v>0</v>
      </c>
      <c r="D40" s="1">
        <v>0</v>
      </c>
      <c r="E40" s="7">
        <f xml:space="preserve"> SUM(Round02[[#This Row],[امتیاز نتیجه]:[امتیاز پاس گل]])</f>
        <v>0</v>
      </c>
    </row>
    <row r="41" spans="1:5" ht="22.5">
      <c r="A41" s="1">
        <v>29551</v>
      </c>
      <c r="B41" s="1">
        <v>0</v>
      </c>
      <c r="C41" s="1">
        <v>0</v>
      </c>
      <c r="D41" s="1">
        <v>0</v>
      </c>
      <c r="E41" s="7">
        <f xml:space="preserve"> SUM(Round02[[#This Row],[امتیاز نتیجه]:[امتیاز پاس گل]])</f>
        <v>0</v>
      </c>
    </row>
    <row r="42" spans="1:5" ht="22.5">
      <c r="A42" s="1">
        <v>11232</v>
      </c>
      <c r="B42" s="1">
        <v>0</v>
      </c>
      <c r="C42" s="1">
        <v>0</v>
      </c>
      <c r="D42" s="1">
        <v>0</v>
      </c>
      <c r="E42" s="7">
        <f xml:space="preserve"> SUM(Round02[[#This Row],[امتیاز نتیجه]:[امتیاز پاس گل]])</f>
        <v>0</v>
      </c>
    </row>
    <row r="43" spans="1:5" ht="22.5">
      <c r="A43" s="1">
        <v>28402</v>
      </c>
      <c r="B43" s="1">
        <v>0</v>
      </c>
      <c r="C43" s="1">
        <v>0</v>
      </c>
      <c r="D43" s="1">
        <v>0</v>
      </c>
      <c r="E43" s="7">
        <f xml:space="preserve"> SUM(Round02[[#This Row],[امتیاز نتیجه]:[امتیاز پاس گل]])</f>
        <v>0</v>
      </c>
    </row>
    <row r="44" spans="1:5" ht="22.5">
      <c r="A44" s="1">
        <v>27560</v>
      </c>
      <c r="B44" s="1">
        <v>0</v>
      </c>
      <c r="C44" s="1">
        <v>0</v>
      </c>
      <c r="D44" s="1">
        <v>0</v>
      </c>
      <c r="E44" s="7">
        <f xml:space="preserve"> SUM(Round02[[#This Row],[امتیاز نتیجه]:[امتیاز پاس گل]])</f>
        <v>0</v>
      </c>
    </row>
    <row r="45" spans="1:5" ht="22.5">
      <c r="A45" s="1">
        <v>29466</v>
      </c>
      <c r="B45" s="1">
        <v>0</v>
      </c>
      <c r="C45" s="1">
        <v>0</v>
      </c>
      <c r="D45" s="1">
        <v>0</v>
      </c>
      <c r="E45" s="7">
        <f xml:space="preserve"> SUM(Round02[[#This Row],[امتیاز نتیجه]:[امتیاز پاس گل]])</f>
        <v>0</v>
      </c>
    </row>
    <row r="46" spans="1:5" ht="22.5">
      <c r="A46" s="1">
        <v>27092</v>
      </c>
      <c r="B46" s="1">
        <v>0</v>
      </c>
      <c r="C46" s="1">
        <v>0</v>
      </c>
      <c r="D46" s="1">
        <v>0</v>
      </c>
      <c r="E46" s="7">
        <f xml:space="preserve"> SUM(Round02[[#This Row],[امتیاز نتیجه]:[امتیاز پاس گل]])</f>
        <v>0</v>
      </c>
    </row>
    <row r="47" spans="1:5" ht="22.5">
      <c r="A47" s="1">
        <v>29536</v>
      </c>
      <c r="B47" s="1">
        <v>0</v>
      </c>
      <c r="C47" s="1">
        <v>0</v>
      </c>
      <c r="D47" s="1">
        <v>0</v>
      </c>
      <c r="E47" s="7">
        <f xml:space="preserve"> SUM(Round02[[#This Row],[امتیاز نتیجه]:[امتیاز پاس گل]])</f>
        <v>0</v>
      </c>
    </row>
    <row r="48" spans="1:5" ht="22.5">
      <c r="A48" s="1">
        <v>18115</v>
      </c>
      <c r="B48" s="1">
        <v>0</v>
      </c>
      <c r="C48" s="1">
        <v>0</v>
      </c>
      <c r="D48" s="1">
        <v>0</v>
      </c>
      <c r="E48" s="7">
        <f xml:space="preserve"> SUM(Round02[[#This Row],[امتیاز نتیجه]:[امتیاز پاس گل]])</f>
        <v>0</v>
      </c>
    </row>
    <row r="49" spans="1:5" ht="22.5">
      <c r="A49" s="1">
        <v>29570</v>
      </c>
      <c r="B49" s="1">
        <v>0</v>
      </c>
      <c r="C49" s="1">
        <v>0</v>
      </c>
      <c r="D49" s="1">
        <v>0</v>
      </c>
      <c r="E49" s="7">
        <f xml:space="preserve"> SUM(Round02[[#This Row],[امتیاز نتیجه]:[امتیاز پاس گل]])</f>
        <v>0</v>
      </c>
    </row>
    <row r="50" spans="1:5" ht="22.5">
      <c r="A50" s="1">
        <v>29586</v>
      </c>
      <c r="B50" s="1">
        <v>0</v>
      </c>
      <c r="C50" s="1">
        <v>0</v>
      </c>
      <c r="D50" s="1">
        <v>0</v>
      </c>
      <c r="E50" s="7">
        <f xml:space="preserve"> SUM(Round02[[#This Row],[امتیاز نتیجه]:[امتیاز پاس گل]])</f>
        <v>0</v>
      </c>
    </row>
    <row r="51" spans="1:5" ht="22.5">
      <c r="A51" s="1">
        <v>18300</v>
      </c>
      <c r="B51" s="1">
        <v>0</v>
      </c>
      <c r="C51" s="1">
        <v>0</v>
      </c>
      <c r="D51" s="1">
        <v>0</v>
      </c>
      <c r="E51" s="7">
        <f xml:space="preserve"> SUM(Round02[[#This Row],[امتیاز نتیجه]:[امتیاز پاس گل]])</f>
        <v>0</v>
      </c>
    </row>
    <row r="52" spans="1:5" ht="22.5">
      <c r="A52" s="1">
        <v>29490</v>
      </c>
      <c r="B52" s="1">
        <v>0</v>
      </c>
      <c r="C52" s="1">
        <v>0</v>
      </c>
      <c r="D52" s="1">
        <v>0</v>
      </c>
      <c r="E52" s="7">
        <f xml:space="preserve"> SUM(Round02[[#This Row],[امتیاز نتیجه]:[امتیاز پاس گل]])</f>
        <v>0</v>
      </c>
    </row>
    <row r="53" spans="1:5" ht="22.5">
      <c r="A53" s="1">
        <v>29583</v>
      </c>
      <c r="B53" s="1">
        <v>0</v>
      </c>
      <c r="C53" s="1">
        <v>0</v>
      </c>
      <c r="D53" s="1">
        <v>0</v>
      </c>
      <c r="E53" s="7">
        <f xml:space="preserve"> SUM(Round02[[#This Row],[امتیاز نتیجه]:[امتیاز پاس گل]])</f>
        <v>0</v>
      </c>
    </row>
    <row r="54" spans="1:5" ht="22.5">
      <c r="A54" s="1">
        <v>14671</v>
      </c>
      <c r="B54" s="1">
        <v>0</v>
      </c>
      <c r="C54" s="1">
        <v>0</v>
      </c>
      <c r="D54" s="1">
        <v>0</v>
      </c>
      <c r="E54" s="7">
        <f xml:space="preserve"> SUM(Round02[[#This Row],[امتیاز نتیجه]:[امتیاز پاس گل]])</f>
        <v>0</v>
      </c>
    </row>
    <row r="55" spans="1:5" ht="22.5">
      <c r="A55" s="1">
        <v>12034</v>
      </c>
      <c r="B55" s="1">
        <v>0</v>
      </c>
      <c r="C55" s="1">
        <v>0</v>
      </c>
      <c r="D55" s="1">
        <v>0</v>
      </c>
      <c r="E55" s="7">
        <f xml:space="preserve"> SUM(Round02[[#This Row],[امتیاز نتیجه]:[امتیاز پاس گل]])</f>
        <v>0</v>
      </c>
    </row>
    <row r="56" spans="1:5" ht="22.5">
      <c r="A56" s="1">
        <v>29177</v>
      </c>
      <c r="B56" s="1">
        <v>0</v>
      </c>
      <c r="C56" s="1">
        <v>0</v>
      </c>
      <c r="D56" s="1">
        <v>0</v>
      </c>
      <c r="E56" s="7">
        <f xml:space="preserve"> SUM(Round02[[#This Row],[امتیاز نتیجه]:[امتیاز پاس گل]])</f>
        <v>0</v>
      </c>
    </row>
    <row r="57" spans="1:5" ht="22.5">
      <c r="A57" s="1">
        <v>26833</v>
      </c>
      <c r="B57" s="1">
        <v>0</v>
      </c>
      <c r="C57" s="1">
        <v>0</v>
      </c>
      <c r="D57" s="1">
        <v>0</v>
      </c>
      <c r="E57" s="7">
        <f xml:space="preserve"> SUM(Round02[[#This Row],[امتیاز نتیجه]:[امتیاز پاس گل]])</f>
        <v>0</v>
      </c>
    </row>
    <row r="58" spans="1:5" ht="22.5">
      <c r="A58" s="1">
        <v>6661</v>
      </c>
      <c r="B58" s="1">
        <v>0</v>
      </c>
      <c r="C58" s="1">
        <v>0</v>
      </c>
      <c r="D58" s="1">
        <v>0</v>
      </c>
      <c r="E58" s="7">
        <f xml:space="preserve"> SUM(Round02[[#This Row],[امتیاز نتیجه]:[امتیاز پاس گل]])</f>
        <v>0</v>
      </c>
    </row>
    <row r="59" spans="1:5" ht="22.5">
      <c r="A59" s="1">
        <v>27013</v>
      </c>
      <c r="B59" s="1">
        <v>0</v>
      </c>
      <c r="C59" s="1">
        <v>0</v>
      </c>
      <c r="D59" s="1">
        <v>0</v>
      </c>
      <c r="E59" s="7">
        <f xml:space="preserve"> SUM(Round02[[#This Row],[امتیاز نتیجه]:[امتیاز پاس گل]])</f>
        <v>0</v>
      </c>
    </row>
    <row r="60" spans="1:5" ht="22.5">
      <c r="A60" s="1">
        <v>29602</v>
      </c>
      <c r="B60" s="1">
        <v>0</v>
      </c>
      <c r="C60" s="1">
        <v>0</v>
      </c>
      <c r="D60" s="1">
        <v>0</v>
      </c>
      <c r="E60" s="7">
        <f xml:space="preserve"> SUM(Round02[[#This Row],[امتیاز نتیجه]:[امتیاز پاس گل]])</f>
        <v>0</v>
      </c>
    </row>
    <row r="61" spans="1:5" ht="22.5">
      <c r="A61" s="1">
        <v>29593</v>
      </c>
      <c r="B61" s="1">
        <v>0</v>
      </c>
      <c r="C61" s="1">
        <v>0</v>
      </c>
      <c r="D61" s="1">
        <v>0</v>
      </c>
      <c r="E61" s="7">
        <f xml:space="preserve"> SUM(Round02[[#This Row],[امتیاز نتیجه]:[امتیاز پاس گل]])</f>
        <v>0</v>
      </c>
    </row>
    <row r="62" spans="1:5" ht="22.5">
      <c r="A62" s="1">
        <v>26950</v>
      </c>
      <c r="B62" s="1">
        <v>0</v>
      </c>
      <c r="C62" s="1">
        <v>0</v>
      </c>
      <c r="D62" s="1">
        <v>0</v>
      </c>
      <c r="E62" s="7">
        <f xml:space="preserve"> SUM(Round02[[#This Row],[امتیاز نتیجه]:[امتیاز پاس گل]])</f>
        <v>0</v>
      </c>
    </row>
    <row r="63" spans="1:5" ht="22.5">
      <c r="A63" s="1">
        <v>22464</v>
      </c>
      <c r="B63" s="1">
        <v>0</v>
      </c>
      <c r="C63" s="1">
        <v>0</v>
      </c>
      <c r="D63" s="1">
        <v>0</v>
      </c>
      <c r="E63" s="7">
        <f xml:space="preserve"> SUM(Round02[[#This Row],[امتیاز نتیجه]:[امتیاز پاس گل]])</f>
        <v>0</v>
      </c>
    </row>
    <row r="64" spans="1:5" ht="22.5">
      <c r="A64" s="1">
        <v>25396</v>
      </c>
      <c r="B64" s="1">
        <v>0</v>
      </c>
      <c r="C64" s="1">
        <v>0</v>
      </c>
      <c r="D64" s="1">
        <v>0</v>
      </c>
      <c r="E64" s="7">
        <f xml:space="preserve"> SUM(Round02[[#This Row],[امتیاز نتیجه]:[امتیاز پاس گل]])</f>
        <v>0</v>
      </c>
    </row>
    <row r="65" spans="1:5" ht="22.5">
      <c r="A65" s="1">
        <v>29571</v>
      </c>
      <c r="B65" s="1">
        <v>0</v>
      </c>
      <c r="C65" s="1">
        <v>0</v>
      </c>
      <c r="D65" s="1">
        <v>0</v>
      </c>
      <c r="E65" s="7">
        <f xml:space="preserve"> SUM(Round02[[#This Row],[امتیاز نتیجه]:[امتیاز پاس گل]])</f>
        <v>0</v>
      </c>
    </row>
    <row r="66" spans="1:5" ht="22.5">
      <c r="A66" s="1">
        <v>29576</v>
      </c>
      <c r="B66" s="1">
        <v>0</v>
      </c>
      <c r="C66" s="1">
        <v>0</v>
      </c>
      <c r="D66" s="1">
        <v>0</v>
      </c>
      <c r="E66" s="7">
        <f xml:space="preserve"> SUM(Round02[[#This Row],[امتیاز نتیجه]:[امتیاز پاس گل]])</f>
        <v>0</v>
      </c>
    </row>
    <row r="67" spans="1:5" ht="22.5">
      <c r="A67" s="1">
        <v>20270</v>
      </c>
      <c r="B67" s="1">
        <v>0</v>
      </c>
      <c r="C67" s="1">
        <v>0</v>
      </c>
      <c r="D67" s="1">
        <v>0</v>
      </c>
      <c r="E67" s="7">
        <f xml:space="preserve"> SUM(Round02[[#This Row],[امتیاز نتیجه]:[امتیاز پاس گل]])</f>
        <v>0</v>
      </c>
    </row>
    <row r="68" spans="1:5" ht="22.5">
      <c r="A68" s="1">
        <v>15234</v>
      </c>
      <c r="B68" s="1">
        <v>0</v>
      </c>
      <c r="C68" s="1">
        <v>0</v>
      </c>
      <c r="D68" s="1">
        <v>0</v>
      </c>
      <c r="E68" s="7">
        <f xml:space="preserve"> SUM(Round02[[#This Row],[امتیاز نتیجه]:[امتیاز پاس گل]])</f>
        <v>0</v>
      </c>
    </row>
    <row r="69" spans="1:5" ht="22.5">
      <c r="A69" s="1">
        <v>28965</v>
      </c>
      <c r="B69" s="1">
        <v>0</v>
      </c>
      <c r="C69" s="1">
        <v>0</v>
      </c>
      <c r="D69" s="1">
        <v>0</v>
      </c>
      <c r="E69" s="7">
        <f xml:space="preserve"> SUM(Round02[[#This Row],[امتیاز نتیجه]:[امتیاز پاس گل]])</f>
        <v>0</v>
      </c>
    </row>
    <row r="70" spans="1:5" ht="22.5">
      <c r="A70" s="1">
        <v>29604</v>
      </c>
      <c r="B70" s="1">
        <v>0</v>
      </c>
      <c r="C70" s="1">
        <v>0</v>
      </c>
      <c r="D70" s="1">
        <v>0</v>
      </c>
      <c r="E70" s="7">
        <f xml:space="preserve"> SUM(Round02[[#This Row],[امتیاز نتیجه]:[امتیاز پاس گل]])</f>
        <v>0</v>
      </c>
    </row>
    <row r="71" spans="1:5" ht="22.5">
      <c r="A71" s="1">
        <v>17142</v>
      </c>
      <c r="B71" s="1">
        <v>0</v>
      </c>
      <c r="C71" s="1">
        <v>0</v>
      </c>
      <c r="D71" s="1">
        <v>0</v>
      </c>
      <c r="E71" s="7">
        <f xml:space="preserve"> SUM(Round02[[#This Row],[امتیاز نتیجه]:[امتیاز پاس گل]])</f>
        <v>0</v>
      </c>
    </row>
    <row r="72" spans="1:5" ht="22.5">
      <c r="A72" s="1">
        <v>26027</v>
      </c>
      <c r="B72" s="1">
        <v>0</v>
      </c>
      <c r="C72" s="1">
        <v>0</v>
      </c>
      <c r="D72" s="1">
        <v>0</v>
      </c>
      <c r="E72" s="7">
        <f xml:space="preserve"> SUM(Round02[[#This Row],[امتیاز نتیجه]:[امتیاز پاس گل]])</f>
        <v>0</v>
      </c>
    </row>
    <row r="73" spans="1:5" ht="22.5">
      <c r="A73" s="1">
        <v>7408</v>
      </c>
      <c r="B73" s="1">
        <v>0</v>
      </c>
      <c r="C73" s="1">
        <v>0</v>
      </c>
      <c r="D73" s="1">
        <v>0</v>
      </c>
      <c r="E73" s="7">
        <f xml:space="preserve"> SUM(Round02[[#This Row],[امتیاز نتیجه]:[امتیاز پاس گل]])</f>
        <v>0</v>
      </c>
    </row>
    <row r="74" spans="1:5" ht="22.5">
      <c r="A74" s="1">
        <v>29163</v>
      </c>
      <c r="B74" s="1">
        <v>0</v>
      </c>
      <c r="C74" s="1">
        <v>0</v>
      </c>
      <c r="D74" s="1">
        <v>0</v>
      </c>
      <c r="E74" s="7">
        <f xml:space="preserve"> SUM(Round02[[#This Row],[امتیاز نتیجه]:[امتیاز پاس گل]])</f>
        <v>0</v>
      </c>
    </row>
    <row r="75" spans="1:5" ht="22.5">
      <c r="A75" s="1">
        <v>13355</v>
      </c>
      <c r="B75" s="1">
        <v>0</v>
      </c>
      <c r="C75" s="1">
        <v>0</v>
      </c>
      <c r="D75" s="1">
        <v>0</v>
      </c>
      <c r="E75" s="7">
        <f xml:space="preserve"> SUM(Round02[[#This Row],[امتیاز نتیجه]:[امتیاز پاس گل]])</f>
        <v>0</v>
      </c>
    </row>
    <row r="76" spans="1:5" ht="22.5">
      <c r="A76" s="1">
        <v>19415</v>
      </c>
      <c r="B76" s="1">
        <v>0</v>
      </c>
      <c r="C76" s="1">
        <v>0</v>
      </c>
      <c r="D76" s="1">
        <v>0</v>
      </c>
      <c r="E76" s="7">
        <f xml:space="preserve"> SUM(Round02[[#This Row],[امتیاز نتیجه]:[امتیاز پاس گل]])</f>
        <v>0</v>
      </c>
    </row>
    <row r="77" spans="1:5" ht="22.5">
      <c r="A77" s="1">
        <v>3564</v>
      </c>
      <c r="B77" s="1">
        <v>0</v>
      </c>
      <c r="C77" s="1">
        <v>0</v>
      </c>
      <c r="D77" s="1">
        <v>0</v>
      </c>
      <c r="E77" s="7">
        <f xml:space="preserve"> SUM(Round02[[#This Row],[امتیاز نتیجه]:[امتیاز پاس گل]])</f>
        <v>0</v>
      </c>
    </row>
    <row r="78" spans="1:5" ht="22.5">
      <c r="A78" s="1">
        <v>11586</v>
      </c>
      <c r="B78" s="1">
        <v>0</v>
      </c>
      <c r="C78" s="1">
        <v>0</v>
      </c>
      <c r="D78" s="1">
        <v>0</v>
      </c>
      <c r="E78" s="7">
        <f xml:space="preserve"> SUM(Round02[[#This Row],[امتیاز نتیجه]:[امتیاز پاس گل]])</f>
        <v>0</v>
      </c>
    </row>
    <row r="79" spans="1:5" ht="22.5">
      <c r="A79" s="1">
        <v>22795</v>
      </c>
      <c r="B79" s="1">
        <v>0</v>
      </c>
      <c r="C79" s="1">
        <v>0</v>
      </c>
      <c r="D79" s="1">
        <v>0</v>
      </c>
      <c r="E79" s="7">
        <f xml:space="preserve"> SUM(Round02[[#This Row],[امتیاز نتیجه]:[امتیاز پاس گل]])</f>
        <v>0</v>
      </c>
    </row>
    <row r="80" spans="1:5" ht="22.5">
      <c r="A80" s="1">
        <v>22060</v>
      </c>
      <c r="B80" s="1">
        <v>0</v>
      </c>
      <c r="C80" s="1">
        <v>0</v>
      </c>
      <c r="D80" s="1">
        <v>0</v>
      </c>
      <c r="E80" s="7">
        <f xml:space="preserve"> SUM(Round02[[#This Row],[امتیاز نتیجه]:[امتیاز پاس گل]])</f>
        <v>0</v>
      </c>
    </row>
    <row r="81" spans="1:5" ht="22.5">
      <c r="A81" s="1">
        <v>8689</v>
      </c>
      <c r="B81" s="1">
        <v>0</v>
      </c>
      <c r="C81" s="1">
        <v>0</v>
      </c>
      <c r="D81" s="1">
        <v>0</v>
      </c>
      <c r="E81" s="7">
        <f xml:space="preserve"> SUM(Round02[[#This Row],[امتیاز نتیجه]:[امتیاز پاس گل]])</f>
        <v>0</v>
      </c>
    </row>
    <row r="82" spans="1:5" ht="22.5">
      <c r="A82" s="1">
        <v>28789</v>
      </c>
      <c r="B82" s="1">
        <v>0</v>
      </c>
      <c r="C82" s="1">
        <v>0</v>
      </c>
      <c r="D82" s="1">
        <v>0</v>
      </c>
      <c r="E82" s="7">
        <f xml:space="preserve"> SUM(Round02[[#This Row],[امتیاز نتیجه]:[امتیاز پاس گل]])</f>
        <v>0</v>
      </c>
    </row>
    <row r="83" spans="1:5" ht="22.5">
      <c r="A83" s="1" t="s">
        <v>190</v>
      </c>
      <c r="E83" s="6">
        <f>SUBTOTAL(101,Round02[مجموع امتیاز])</f>
        <v>0</v>
      </c>
    </row>
  </sheetData>
  <conditionalFormatting sqref="A2:A82">
    <cfRule type="duplicateValues" dxfId="442" priority="170"/>
    <cfRule type="duplicateValues" dxfId="441" priority="17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SUM(Round29[[#This Row],[امتیاز نتیجه]:[امتیاز پاس گل]])</f>
        <v>0</v>
      </c>
    </row>
    <row r="3" spans="1:5" ht="22.5">
      <c r="E3" s="6">
        <f xml:space="preserve"> SUM(Round29[[#This Row],[امتیاز نتیجه]:[امتیاز پاس گل]])</f>
        <v>0</v>
      </c>
    </row>
    <row r="4" spans="1:5" ht="22.5">
      <c r="E4" s="6">
        <f xml:space="preserve"> SUM(Round29[[#This Row],[امتیاز نتیجه]:[امتیاز پاس گل]])</f>
        <v>0</v>
      </c>
    </row>
    <row r="5" spans="1:5" ht="22.5">
      <c r="E5" s="6">
        <f xml:space="preserve"> SUM(Round29[[#This Row],[امتیاز نتیجه]:[امتیاز پاس گل]])</f>
        <v>0</v>
      </c>
    </row>
    <row r="6" spans="1:5" ht="22.5">
      <c r="E6" s="6">
        <f xml:space="preserve"> SUM(Round29[[#This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SUM(Round30[[#This Row],[امتیاز نتیجه]:[امتیاز پاس گل]])</f>
        <v>0</v>
      </c>
    </row>
    <row r="3" spans="1:5" ht="22.5">
      <c r="E3" s="6">
        <f xml:space="preserve"> SUM(Round30[[#This Row],[امتیاز نتیجه]:[امتیاز پاس گل]])</f>
        <v>0</v>
      </c>
    </row>
    <row r="4" spans="1:5" ht="22.5">
      <c r="E4" s="6">
        <f xml:space="preserve"> SUM(Round30[[#This Row],[امتیاز نتیجه]:[امتیاز پاس گل]])</f>
        <v>0</v>
      </c>
    </row>
    <row r="5" spans="1:5" ht="22.5">
      <c r="E5" s="6">
        <f xml:space="preserve"> SUM(Round30[[#This Row],[امتیاز نتیجه]:[امتیاز پاس گل]])</f>
        <v>0</v>
      </c>
    </row>
    <row r="6" spans="1:5" ht="22.5">
      <c r="E6" s="6">
        <f xml:space="preserve"> SUM(Round30[[#This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SUM(Round31[[#This Row],[امتیاز نتیجه]:[امتیاز پاس گل]])</f>
        <v>0</v>
      </c>
    </row>
    <row r="3" spans="1:5" ht="22.5">
      <c r="E3" s="6">
        <f xml:space="preserve"> SUM(Round31[[#This Row],[امتیاز نتیجه]:[امتیاز پاس گل]])</f>
        <v>0</v>
      </c>
    </row>
    <row r="4" spans="1:5" ht="22.5">
      <c r="E4" s="6">
        <f xml:space="preserve"> SUM(Round31[[#This Row],[امتیاز نتیجه]:[امتیاز پاس گل]])</f>
        <v>0</v>
      </c>
    </row>
    <row r="5" spans="1:5" ht="22.5">
      <c r="E5" s="6">
        <f xml:space="preserve"> SUM(Round31[[#This Row],[امتیاز نتیجه]:[امتیاز پاس گل]])</f>
        <v>0</v>
      </c>
    </row>
    <row r="6" spans="1:5" ht="22.5">
      <c r="E6" s="6">
        <f xml:space="preserve"> SUM(Round31[[#This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SUM(Round32[[#This Row],[امتیاز نتیجه]:[امتیاز پاس گل]])</f>
        <v>0</v>
      </c>
    </row>
    <row r="3" spans="1:5" ht="22.5">
      <c r="E3" s="6">
        <f xml:space="preserve"> SUM(Round32[[#This Row],[امتیاز نتیجه]:[امتیاز پاس گل]])</f>
        <v>0</v>
      </c>
    </row>
    <row r="4" spans="1:5" ht="22.5">
      <c r="E4" s="6">
        <f xml:space="preserve"> SUM(Round32[[#This Row],[امتیاز نتیجه]:[امتیاز پاس گل]])</f>
        <v>0</v>
      </c>
    </row>
    <row r="5" spans="1:5" ht="22.5">
      <c r="E5" s="6">
        <f xml:space="preserve"> SUM(Round32[[#This Row],[امتیاز نتیجه]:[امتیاز پاس گل]])</f>
        <v>0</v>
      </c>
    </row>
    <row r="6" spans="1:5" ht="22.5">
      <c r="E6" s="6">
        <f xml:space="preserve"> SUM(Round32[[#This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SUM(Round33[[#This Row],[امتیاز نتیجه]:[امتیاز پاس گل]])</f>
        <v>0</v>
      </c>
    </row>
    <row r="3" spans="1:5" ht="22.5">
      <c r="E3" s="6">
        <f xml:space="preserve"> SUM(Round33[[#This Row],[امتیاز نتیجه]:[امتیاز پاس گل]])</f>
        <v>0</v>
      </c>
    </row>
    <row r="4" spans="1:5" ht="22.5">
      <c r="E4" s="6">
        <f xml:space="preserve"> SUM(Round33[[#This Row],[امتیاز نتیجه]:[امتیاز پاس گل]])</f>
        <v>0</v>
      </c>
    </row>
    <row r="5" spans="1:5" ht="22.5">
      <c r="E5" s="6">
        <f xml:space="preserve"> SUM(Round33[[#This Row],[امتیاز نتیجه]:[امتیاز پاس گل]])</f>
        <v>0</v>
      </c>
    </row>
    <row r="6" spans="1:5" ht="22.5">
      <c r="E6" s="6">
        <f xml:space="preserve"> SUM(Round33[[#This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SUM(Round34[[#This Row],[امتیاز نتیجه]:[امتیاز پاس گل]])</f>
        <v>0</v>
      </c>
    </row>
    <row r="3" spans="1:5" ht="22.5">
      <c r="E3" s="6">
        <f xml:space="preserve"> SUM(Round34[[#This Row],[امتیاز نتیجه]:[امتیاز پاس گل]])</f>
        <v>0</v>
      </c>
    </row>
    <row r="4" spans="1:5" ht="22.5">
      <c r="E4" s="6">
        <f xml:space="preserve"> SUM(Round34[[#This Row],[امتیاز نتیجه]:[امتیاز پاس گل]])</f>
        <v>0</v>
      </c>
    </row>
    <row r="5" spans="1:5" ht="22.5">
      <c r="E5" s="6">
        <f xml:space="preserve"> SUM(Round34[[#This Row],[امتیاز نتیجه]:[امتیاز پاس گل]])</f>
        <v>0</v>
      </c>
    </row>
    <row r="6" spans="1:5" ht="22.5">
      <c r="E6" s="6">
        <f xml:space="preserve"> SUM(Round34[[#This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SUM(Round35[[#This Row],[امتیاز نتیجه]:[امتیاز پاس گل]])</f>
        <v>0</v>
      </c>
    </row>
    <row r="3" spans="1:5" ht="22.5">
      <c r="E3" s="6">
        <f xml:space="preserve"> SUM(Round35[[#This Row],[امتیاز نتیجه]:[امتیاز پاس گل]])</f>
        <v>0</v>
      </c>
    </row>
    <row r="4" spans="1:5" ht="22.5">
      <c r="E4" s="6">
        <f xml:space="preserve"> SUM(Round35[[#This Row],[امتیاز نتیجه]:[امتیاز پاس گل]])</f>
        <v>0</v>
      </c>
    </row>
    <row r="5" spans="1:5" ht="22.5">
      <c r="E5" s="6">
        <f xml:space="preserve"> SUM(Round35[[#This Row],[امتیاز نتیجه]:[امتیاز پاس گل]])</f>
        <v>0</v>
      </c>
    </row>
    <row r="6" spans="1:5" ht="22.5">
      <c r="E6" s="6">
        <f xml:space="preserve"> SUM(Round35[[#This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SUM(Round36[[#This Row],[امتیاز نتیجه]:[امتیاز پاس گل]])</f>
        <v>0</v>
      </c>
    </row>
    <row r="3" spans="1:5" ht="22.5">
      <c r="E3" s="6">
        <f xml:space="preserve"> SUM(Round36[[#This Row],[امتیاز نتیجه]:[امتیاز پاس گل]])</f>
        <v>0</v>
      </c>
    </row>
    <row r="4" spans="1:5" ht="22.5">
      <c r="E4" s="6">
        <f xml:space="preserve"> SUM(Round36[[#This Row],[امتیاز نتیجه]:[امتیاز پاس گل]])</f>
        <v>0</v>
      </c>
    </row>
    <row r="5" spans="1:5" ht="22.5">
      <c r="E5" s="6">
        <f xml:space="preserve"> SUM(Round36[[#This Row],[امتیاز نتیجه]:[امتیاز پاس گل]])</f>
        <v>0</v>
      </c>
    </row>
    <row r="6" spans="1:5" ht="22.5">
      <c r="E6" s="6">
        <f xml:space="preserve"> SUM(Round36[[#This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SUM(Round37[[#This Row],[امتیاز نتیجه]:[امتیاز پاس گل]])</f>
        <v>0</v>
      </c>
    </row>
    <row r="3" spans="1:5" ht="22.5">
      <c r="E3" s="6">
        <f xml:space="preserve"> SUM(Round37[[#This Row],[امتیاز نتیجه]:[امتیاز پاس گل]])</f>
        <v>0</v>
      </c>
    </row>
    <row r="4" spans="1:5" ht="22.5">
      <c r="E4" s="6">
        <f xml:space="preserve"> SUM(Round37[[#This Row],[امتیاز نتیجه]:[امتیاز پاس گل]])</f>
        <v>0</v>
      </c>
    </row>
    <row r="5" spans="1:5" ht="22.5">
      <c r="E5" s="6">
        <f xml:space="preserve"> SUM(Round37[[#This Row],[امتیاز نتیجه]:[امتیاز پاس گل]])</f>
        <v>0</v>
      </c>
    </row>
    <row r="6" spans="1:5" ht="22.5">
      <c r="E6" s="6">
        <f xml:space="preserve"> SUM(Round37[[#This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SUM(Round38[[#This Row],[امتیاز نتیجه]:[امتیاز پاس گل]])</f>
        <v>0</v>
      </c>
    </row>
    <row r="3" spans="1:5" ht="22.5">
      <c r="E3" s="6">
        <f xml:space="preserve"> SUM(Round38[[#This Row],[امتیاز نتیجه]:[امتیاز پاس گل]])</f>
        <v>0</v>
      </c>
    </row>
    <row r="4" spans="1:5" ht="22.5">
      <c r="E4" s="6">
        <f xml:space="preserve"> SUM(Round38[[#This Row],[امتیاز نتیجه]:[امتیاز پاس گل]])</f>
        <v>0</v>
      </c>
    </row>
    <row r="5" spans="1:5" ht="22.5">
      <c r="E5" s="6">
        <f xml:space="preserve"> SUM(Round38[[#This Row],[امتیاز نتیجه]:[امتیاز پاس گل]])</f>
        <v>0</v>
      </c>
    </row>
    <row r="6" spans="1:5" ht="22.5">
      <c r="E6" s="6">
        <f xml:space="preserve"> SUM(Round38[[#This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8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19415</v>
      </c>
      <c r="B2" s="9">
        <v>3</v>
      </c>
      <c r="C2" s="9">
        <v>0</v>
      </c>
      <c r="D2" s="9">
        <v>0</v>
      </c>
      <c r="E2" s="7">
        <f xml:space="preserve"> SUM(Round03[[#This Row],[امتیاز نتیجه]:[امتیاز پاس گل]])</f>
        <v>3</v>
      </c>
    </row>
    <row r="3" spans="1:5" ht="22.5">
      <c r="A3" s="1">
        <v>22503</v>
      </c>
      <c r="B3" s="1">
        <v>0</v>
      </c>
      <c r="C3" s="1">
        <v>1</v>
      </c>
      <c r="D3" s="1">
        <v>1</v>
      </c>
      <c r="E3" s="7">
        <f xml:space="preserve"> SUM(Round03[[#This Row],[امتیاز نتیجه]:[امتیاز پاس گل]])</f>
        <v>2</v>
      </c>
    </row>
    <row r="4" spans="1:5" ht="22.5">
      <c r="A4" s="1">
        <v>29570</v>
      </c>
      <c r="B4" s="1">
        <v>0</v>
      </c>
      <c r="C4" s="1">
        <v>1</v>
      </c>
      <c r="D4" s="1">
        <v>1</v>
      </c>
      <c r="E4" s="7">
        <f xml:space="preserve"> SUM(Round03[[#This Row],[امتیاز نتیجه]:[امتیاز پاس گل]])</f>
        <v>2</v>
      </c>
    </row>
    <row r="5" spans="1:5" ht="22.5">
      <c r="A5" s="1">
        <v>20722</v>
      </c>
      <c r="B5" s="1">
        <v>0</v>
      </c>
      <c r="C5" s="1">
        <v>1</v>
      </c>
      <c r="D5" s="1">
        <v>1</v>
      </c>
      <c r="E5" s="7">
        <f xml:space="preserve"> SUM(Round03[[#This Row],[امتیاز نتیجه]:[امتیاز پاس گل]])</f>
        <v>2</v>
      </c>
    </row>
    <row r="6" spans="1:5" ht="22.5">
      <c r="A6" s="1">
        <v>26298</v>
      </c>
      <c r="B6" s="1">
        <v>0</v>
      </c>
      <c r="C6" s="1">
        <v>1</v>
      </c>
      <c r="D6" s="1">
        <v>1</v>
      </c>
      <c r="E6" s="7">
        <f xml:space="preserve"> SUM(Round03[[#This Row],[امتیاز نتیجه]:[امتیاز پاس گل]])</f>
        <v>2</v>
      </c>
    </row>
    <row r="7" spans="1:5" ht="22.5">
      <c r="A7" s="1">
        <v>29571</v>
      </c>
      <c r="B7" s="1">
        <v>0</v>
      </c>
      <c r="C7" s="1">
        <v>1</v>
      </c>
      <c r="D7" s="1">
        <v>1</v>
      </c>
      <c r="E7" s="7">
        <f xml:space="preserve"> SUM(Round03[[#This Row],[امتیاز نتیجه]:[امتیاز پاس گل]])</f>
        <v>2</v>
      </c>
    </row>
    <row r="8" spans="1:5" ht="22.5">
      <c r="A8" s="1">
        <v>29490</v>
      </c>
      <c r="B8" s="1">
        <v>0</v>
      </c>
      <c r="C8" s="1">
        <v>1</v>
      </c>
      <c r="D8" s="1">
        <v>1</v>
      </c>
      <c r="E8" s="7">
        <f xml:space="preserve"> SUM(Round03[[#This Row],[امتیاز نتیجه]:[امتیاز پاس گل]])</f>
        <v>2</v>
      </c>
    </row>
    <row r="9" spans="1:5" ht="22.5">
      <c r="A9" s="1">
        <v>29543</v>
      </c>
      <c r="B9" s="1">
        <v>0</v>
      </c>
      <c r="C9" s="1">
        <v>1</v>
      </c>
      <c r="D9" s="1">
        <v>1</v>
      </c>
      <c r="E9" s="7">
        <f xml:space="preserve"> SUM(Round03[[#This Row],[امتیاز نتیجه]:[امتیاز پاس گل]])</f>
        <v>2</v>
      </c>
    </row>
    <row r="10" spans="1:5" ht="22.5">
      <c r="A10" s="1">
        <v>26408</v>
      </c>
      <c r="B10" s="1">
        <v>0</v>
      </c>
      <c r="C10" s="1">
        <v>1</v>
      </c>
      <c r="D10" s="1">
        <v>1</v>
      </c>
      <c r="E10" s="7">
        <f xml:space="preserve"> SUM(Round03[[#This Row],[امتیاز نتیجه]:[امتیاز پاس گل]])</f>
        <v>2</v>
      </c>
    </row>
    <row r="11" spans="1:5" ht="22.5">
      <c r="A11" s="1">
        <v>29466</v>
      </c>
      <c r="B11" s="1">
        <v>0</v>
      </c>
      <c r="C11" s="1">
        <v>1</v>
      </c>
      <c r="D11" s="1">
        <v>1</v>
      </c>
      <c r="E11" s="7">
        <f xml:space="preserve"> SUM(Round03[[#This Row],[امتیاز نتیجه]:[امتیاز پاس گل]])</f>
        <v>2</v>
      </c>
    </row>
    <row r="12" spans="1:5" ht="22.5">
      <c r="A12" s="1">
        <v>5914</v>
      </c>
      <c r="B12" s="1">
        <v>0</v>
      </c>
      <c r="C12" s="1">
        <v>1</v>
      </c>
      <c r="D12" s="1">
        <v>1</v>
      </c>
      <c r="E12" s="7">
        <f xml:space="preserve"> SUM(Round03[[#This Row],[امتیاز نتیجه]:[امتیاز پاس گل]])</f>
        <v>2</v>
      </c>
    </row>
    <row r="13" spans="1:5" ht="22.5">
      <c r="A13" s="1">
        <v>28383</v>
      </c>
      <c r="B13" s="1">
        <v>0</v>
      </c>
      <c r="C13" s="1">
        <v>1</v>
      </c>
      <c r="D13" s="1">
        <v>0</v>
      </c>
      <c r="E13" s="6">
        <f xml:space="preserve"> SUM(Round03[[#This Row],[امتیاز نتیجه]:[امتیاز پاس گل]])</f>
        <v>1</v>
      </c>
    </row>
    <row r="14" spans="1:5" ht="22.5">
      <c r="A14" s="1">
        <v>29550</v>
      </c>
      <c r="B14" s="1">
        <v>0</v>
      </c>
      <c r="C14" s="1">
        <v>1</v>
      </c>
      <c r="D14" s="1">
        <v>0</v>
      </c>
      <c r="E14" s="6">
        <f xml:space="preserve"> SUM(Round03[[#This Row],[امتیاز نتیجه]:[امتیاز پاس گل]])</f>
        <v>1</v>
      </c>
    </row>
    <row r="15" spans="1:5" ht="22.5">
      <c r="A15" s="1">
        <v>28524</v>
      </c>
      <c r="B15" s="1">
        <v>0</v>
      </c>
      <c r="C15" s="1">
        <v>1</v>
      </c>
      <c r="D15" s="1">
        <v>0</v>
      </c>
      <c r="E15" s="6">
        <f xml:space="preserve"> SUM(Round03[[#This Row],[امتیاز نتیجه]:[امتیاز پاس گل]])</f>
        <v>1</v>
      </c>
    </row>
    <row r="16" spans="1:5" ht="22.5">
      <c r="A16" s="1">
        <v>8643</v>
      </c>
      <c r="B16" s="1">
        <v>0</v>
      </c>
      <c r="C16" s="1">
        <v>1</v>
      </c>
      <c r="D16" s="1">
        <v>0</v>
      </c>
      <c r="E16" s="6">
        <f xml:space="preserve"> SUM(Round03[[#This Row],[امتیاز نتیجه]:[امتیاز پاس گل]])</f>
        <v>1</v>
      </c>
    </row>
    <row r="17" spans="1:5" ht="22.5">
      <c r="A17" s="1">
        <v>29593</v>
      </c>
      <c r="B17" s="1">
        <v>0</v>
      </c>
      <c r="C17" s="1">
        <v>1</v>
      </c>
      <c r="D17" s="1">
        <v>0</v>
      </c>
      <c r="E17" s="7">
        <f xml:space="preserve"> SUM(Round03[[#This Row],[امتیاز نتیجه]:[امتیاز پاس گل]])</f>
        <v>1</v>
      </c>
    </row>
    <row r="18" spans="1:5" ht="22.5">
      <c r="A18" s="1">
        <v>3564</v>
      </c>
      <c r="B18" s="1">
        <v>0</v>
      </c>
      <c r="C18" s="1">
        <v>1</v>
      </c>
      <c r="D18" s="1">
        <v>0</v>
      </c>
      <c r="E18" s="7">
        <f xml:space="preserve"> SUM(Round03[[#This Row],[امتیاز نتیجه]:[امتیاز پاس گل]])</f>
        <v>1</v>
      </c>
    </row>
    <row r="19" spans="1:5" ht="22.5">
      <c r="A19" s="1">
        <v>26321</v>
      </c>
      <c r="B19" s="1">
        <v>0</v>
      </c>
      <c r="C19" s="1">
        <v>1</v>
      </c>
      <c r="D19" s="1">
        <v>0</v>
      </c>
      <c r="E19" s="7">
        <f xml:space="preserve"> SUM(Round03[[#This Row],[امتیاز نتیجه]:[امتیاز پاس گل]])</f>
        <v>1</v>
      </c>
    </row>
    <row r="20" spans="1:5" ht="22.5">
      <c r="A20" s="1">
        <v>29560</v>
      </c>
      <c r="B20" s="1">
        <v>0</v>
      </c>
      <c r="C20" s="1">
        <v>1</v>
      </c>
      <c r="D20" s="1">
        <v>0</v>
      </c>
      <c r="E20" s="7">
        <f xml:space="preserve"> SUM(Round03[[#This Row],[امتیاز نتیجه]:[امتیاز پاس گل]])</f>
        <v>1</v>
      </c>
    </row>
    <row r="21" spans="1:5" ht="22.5">
      <c r="A21" s="1">
        <v>21822</v>
      </c>
      <c r="B21" s="1">
        <v>0</v>
      </c>
      <c r="C21" s="1">
        <v>1</v>
      </c>
      <c r="D21" s="1">
        <v>0</v>
      </c>
      <c r="E21" s="7">
        <f xml:space="preserve"> SUM(Round03[[#This Row],[امتیاز نتیجه]:[امتیاز پاس گل]])</f>
        <v>1</v>
      </c>
    </row>
    <row r="22" spans="1:5" ht="22.5">
      <c r="A22" s="1">
        <v>22464</v>
      </c>
      <c r="B22" s="1">
        <v>0</v>
      </c>
      <c r="C22" s="1">
        <v>1</v>
      </c>
      <c r="D22" s="1">
        <v>0</v>
      </c>
      <c r="E22" s="7">
        <f xml:space="preserve"> SUM(Round03[[#This Row],[امتیاز نتیجه]:[امتیاز پاس گل]])</f>
        <v>1</v>
      </c>
    </row>
    <row r="23" spans="1:5" ht="22.5">
      <c r="A23" s="1">
        <v>11232</v>
      </c>
      <c r="B23" s="1">
        <v>0</v>
      </c>
      <c r="C23" s="1">
        <v>1</v>
      </c>
      <c r="D23" s="1">
        <v>0</v>
      </c>
      <c r="E23" s="7">
        <f xml:space="preserve"> SUM(Round03[[#This Row],[امتیاز نتیجه]:[امتیاز پاس گل]])</f>
        <v>1</v>
      </c>
    </row>
    <row r="24" spans="1:5" ht="22.5">
      <c r="A24" s="1">
        <v>29566</v>
      </c>
      <c r="B24" s="1">
        <v>0</v>
      </c>
      <c r="C24" s="1">
        <v>1</v>
      </c>
      <c r="D24" s="1">
        <v>0</v>
      </c>
      <c r="E24" s="7">
        <f xml:space="preserve"> SUM(Round03[[#This Row],[امتیاز نتیجه]:[امتیاز پاس گل]])</f>
        <v>1</v>
      </c>
    </row>
    <row r="25" spans="1:5" ht="22.5">
      <c r="A25" s="1">
        <v>27285</v>
      </c>
      <c r="B25" s="1">
        <v>0</v>
      </c>
      <c r="C25" s="1">
        <v>1</v>
      </c>
      <c r="D25" s="1">
        <v>0</v>
      </c>
      <c r="E25" s="7">
        <f xml:space="preserve"> SUM(Round03[[#This Row],[امتیاز نتیجه]:[امتیاز پاس گل]])</f>
        <v>1</v>
      </c>
    </row>
    <row r="26" spans="1:5" ht="22.5">
      <c r="A26" s="1">
        <v>26482</v>
      </c>
      <c r="B26" s="1">
        <v>0</v>
      </c>
      <c r="C26" s="1">
        <v>1</v>
      </c>
      <c r="D26" s="1">
        <v>0</v>
      </c>
      <c r="E26" s="7">
        <f xml:space="preserve"> SUM(Round03[[#This Row],[امتیاز نتیجه]:[امتیاز پاس گل]])</f>
        <v>1</v>
      </c>
    </row>
    <row r="27" spans="1:5" ht="22.5">
      <c r="A27" s="1">
        <v>29163</v>
      </c>
      <c r="B27" s="1">
        <v>0</v>
      </c>
      <c r="C27" s="1">
        <v>1</v>
      </c>
      <c r="D27" s="1">
        <v>0</v>
      </c>
      <c r="E27" s="7">
        <f xml:space="preserve"> SUM(Round03[[#This Row],[امتیاز نتیجه]:[امتیاز پاس گل]])</f>
        <v>1</v>
      </c>
    </row>
    <row r="28" spans="1:5" ht="22.5">
      <c r="A28" s="1">
        <v>25396</v>
      </c>
      <c r="B28" s="1">
        <v>0</v>
      </c>
      <c r="C28" s="1">
        <v>1</v>
      </c>
      <c r="D28" s="1">
        <v>0</v>
      </c>
      <c r="E28" s="7">
        <f xml:space="preserve"> SUM(Round03[[#This Row],[امتیاز نتیجه]:[امتیاز پاس گل]])</f>
        <v>1</v>
      </c>
    </row>
    <row r="29" spans="1:5" ht="22.5">
      <c r="A29" s="1">
        <v>23377</v>
      </c>
      <c r="B29" s="1">
        <v>0</v>
      </c>
      <c r="C29" s="1">
        <v>1</v>
      </c>
      <c r="D29" s="1">
        <v>0</v>
      </c>
      <c r="E29" s="7">
        <f xml:space="preserve"> SUM(Round03[[#This Row],[امتیاز نتیجه]:[امتیاز پاس گل]])</f>
        <v>1</v>
      </c>
    </row>
    <row r="30" spans="1:5" ht="22.5">
      <c r="A30" s="1">
        <v>22089</v>
      </c>
      <c r="B30" s="1">
        <v>0</v>
      </c>
      <c r="C30" s="1">
        <v>1</v>
      </c>
      <c r="D30" s="1">
        <v>0</v>
      </c>
      <c r="E30" s="7">
        <f xml:space="preserve"> SUM(Round03[[#This Row],[امتیاز نتیجه]:[امتیاز پاس گل]])</f>
        <v>1</v>
      </c>
    </row>
    <row r="31" spans="1:5" ht="22.5">
      <c r="A31" s="1">
        <v>29577</v>
      </c>
      <c r="B31" s="1">
        <v>0</v>
      </c>
      <c r="C31" s="1">
        <v>1</v>
      </c>
      <c r="D31" s="1">
        <v>0</v>
      </c>
      <c r="E31" s="7">
        <f xml:space="preserve"> SUM(Round03[[#This Row],[امتیاز نتیجه]:[امتیاز پاس گل]])</f>
        <v>1</v>
      </c>
    </row>
    <row r="32" spans="1:5" ht="22.5">
      <c r="A32" s="1">
        <v>24294</v>
      </c>
      <c r="B32" s="1">
        <v>0</v>
      </c>
      <c r="C32" s="1">
        <v>1</v>
      </c>
      <c r="D32" s="1">
        <v>0</v>
      </c>
      <c r="E32" s="7">
        <f xml:space="preserve"> SUM(Round03[[#This Row],[امتیاز نتیجه]:[امتیاز پاس گل]])</f>
        <v>1</v>
      </c>
    </row>
    <row r="33" spans="1:5" ht="22.5">
      <c r="A33" s="1">
        <v>29583</v>
      </c>
      <c r="B33" s="1">
        <v>0</v>
      </c>
      <c r="C33" s="1">
        <v>1</v>
      </c>
      <c r="D33" s="1">
        <v>0</v>
      </c>
      <c r="E33" s="7">
        <f xml:space="preserve"> SUM(Round03[[#This Row],[امتیاز نتیجه]:[امتیاز پاس گل]])</f>
        <v>1</v>
      </c>
    </row>
    <row r="34" spans="1:5" ht="22.5">
      <c r="A34" s="1">
        <v>15234</v>
      </c>
      <c r="B34" s="1">
        <v>0</v>
      </c>
      <c r="C34" s="1">
        <v>1</v>
      </c>
      <c r="D34" s="1">
        <v>0</v>
      </c>
      <c r="E34" s="7">
        <f xml:space="preserve"> SUM(Round03[[#This Row],[امتیاز نتیجه]:[امتیاز پاس گل]])</f>
        <v>1</v>
      </c>
    </row>
    <row r="35" spans="1:5" ht="22.5">
      <c r="A35" s="1">
        <v>29492</v>
      </c>
      <c r="B35" s="1">
        <v>0</v>
      </c>
      <c r="C35" s="1">
        <v>1</v>
      </c>
      <c r="D35" s="1">
        <v>0</v>
      </c>
      <c r="E35" s="7">
        <f xml:space="preserve"> SUM(Round03[[#This Row],[امتیاز نتیجه]:[امتیاز پاس گل]])</f>
        <v>1</v>
      </c>
    </row>
    <row r="36" spans="1:5" ht="22.5">
      <c r="A36" s="1">
        <v>29542</v>
      </c>
      <c r="B36" s="1">
        <v>0</v>
      </c>
      <c r="C36" s="1">
        <v>1</v>
      </c>
      <c r="D36" s="1">
        <v>0</v>
      </c>
      <c r="E36" s="7">
        <f xml:space="preserve"> SUM(Round03[[#This Row],[امتیاز نتیجه]:[امتیاز پاس گل]])</f>
        <v>1</v>
      </c>
    </row>
    <row r="37" spans="1:5" ht="22.5">
      <c r="A37" s="1">
        <v>27857</v>
      </c>
      <c r="B37" s="1">
        <v>0</v>
      </c>
      <c r="C37" s="1">
        <v>1</v>
      </c>
      <c r="D37" s="1">
        <v>0</v>
      </c>
      <c r="E37" s="7">
        <f xml:space="preserve"> SUM(Round03[[#This Row],[امتیاز نتیجه]:[امتیاز پاس گل]])</f>
        <v>1</v>
      </c>
    </row>
    <row r="38" spans="1:5" ht="22.5">
      <c r="A38" s="1">
        <v>28402</v>
      </c>
      <c r="B38" s="1">
        <v>0</v>
      </c>
      <c r="C38" s="1">
        <v>1</v>
      </c>
      <c r="D38" s="1">
        <v>0</v>
      </c>
      <c r="E38" s="7">
        <f xml:space="preserve"> SUM(Round03[[#This Row],[امتیاز نتیجه]:[امتیاز پاس گل]])</f>
        <v>1</v>
      </c>
    </row>
    <row r="39" spans="1:5" ht="22.5">
      <c r="A39" s="1">
        <v>18854</v>
      </c>
      <c r="B39" s="1">
        <v>0</v>
      </c>
      <c r="C39" s="1">
        <v>1</v>
      </c>
      <c r="D39" s="1">
        <v>0</v>
      </c>
      <c r="E39" s="7">
        <f xml:space="preserve"> SUM(Round03[[#This Row],[امتیاز نتیجه]:[امتیاز پاس گل]])</f>
        <v>1</v>
      </c>
    </row>
    <row r="40" spans="1:5" ht="22.5">
      <c r="A40" s="1">
        <v>13267</v>
      </c>
      <c r="B40" s="1">
        <v>0</v>
      </c>
      <c r="C40" s="1">
        <v>1</v>
      </c>
      <c r="D40" s="1">
        <v>0</v>
      </c>
      <c r="E40" s="7">
        <f xml:space="preserve"> SUM(Round03[[#This Row],[امتیاز نتیجه]:[امتیاز پاس گل]])</f>
        <v>1</v>
      </c>
    </row>
    <row r="41" spans="1:5" ht="22.5">
      <c r="A41" s="1">
        <v>27427</v>
      </c>
      <c r="B41" s="1">
        <v>0</v>
      </c>
      <c r="C41" s="1">
        <v>1</v>
      </c>
      <c r="D41" s="1">
        <v>0</v>
      </c>
      <c r="E41" s="7">
        <f xml:space="preserve"> SUM(Round03[[#This Row],[امتیاز نتیجه]:[امتیاز پاس گل]])</f>
        <v>1</v>
      </c>
    </row>
    <row r="42" spans="1:5" ht="22.5">
      <c r="A42" s="1">
        <v>8946</v>
      </c>
      <c r="B42" s="1">
        <v>0</v>
      </c>
      <c r="C42" s="1">
        <v>1</v>
      </c>
      <c r="D42" s="1">
        <v>0</v>
      </c>
      <c r="E42" s="7">
        <f xml:space="preserve"> SUM(Round03[[#This Row],[امتیاز نتیجه]:[امتیاز پاس گل]])</f>
        <v>1</v>
      </c>
    </row>
    <row r="43" spans="1:5" ht="22.5">
      <c r="A43" s="1">
        <v>27054</v>
      </c>
      <c r="B43" s="1">
        <v>0</v>
      </c>
      <c r="C43" s="1">
        <v>1</v>
      </c>
      <c r="D43" s="1">
        <v>0</v>
      </c>
      <c r="E43" s="7">
        <f xml:space="preserve"> SUM(Round03[[#This Row],[امتیاز نتیجه]:[امتیاز پاس گل]])</f>
        <v>1</v>
      </c>
    </row>
    <row r="44" spans="1:5" ht="22.5">
      <c r="A44" s="1">
        <v>17142</v>
      </c>
      <c r="B44" s="1">
        <v>0</v>
      </c>
      <c r="C44" s="1">
        <v>1</v>
      </c>
      <c r="D44" s="1">
        <v>0</v>
      </c>
      <c r="E44" s="7">
        <f xml:space="preserve"> SUM(Round03[[#This Row],[امتیاز نتیجه]:[امتیاز پاس گل]])</f>
        <v>1</v>
      </c>
    </row>
    <row r="45" spans="1:5" ht="22.5">
      <c r="A45" s="1">
        <v>28535</v>
      </c>
      <c r="B45" s="1">
        <v>0</v>
      </c>
      <c r="C45" s="1">
        <v>1</v>
      </c>
      <c r="D45" s="1">
        <v>0</v>
      </c>
      <c r="E45" s="7">
        <f xml:space="preserve"> SUM(Round03[[#This Row],[امتیاز نتیجه]:[امتیاز پاس گل]])</f>
        <v>1</v>
      </c>
    </row>
    <row r="46" spans="1:5" ht="22.5">
      <c r="A46" s="1">
        <v>29536</v>
      </c>
      <c r="B46" s="1">
        <v>0</v>
      </c>
      <c r="C46" s="1">
        <v>1</v>
      </c>
      <c r="D46" s="1">
        <v>0</v>
      </c>
      <c r="E46" s="7">
        <f xml:space="preserve"> SUM(Round03[[#This Row],[امتیاز نتیجه]:[امتیاز پاس گل]])</f>
        <v>1</v>
      </c>
    </row>
    <row r="47" spans="1:5" ht="22.5">
      <c r="A47" s="1">
        <v>13355</v>
      </c>
      <c r="B47" s="1">
        <v>0</v>
      </c>
      <c r="C47" s="1">
        <v>1</v>
      </c>
      <c r="D47" s="1">
        <v>0</v>
      </c>
      <c r="E47" s="7">
        <f xml:space="preserve"> SUM(Round03[[#This Row],[امتیاز نتیجه]:[امتیاز پاس گل]])</f>
        <v>1</v>
      </c>
    </row>
    <row r="48" spans="1:5" ht="22.5">
      <c r="A48" s="1">
        <v>17737</v>
      </c>
      <c r="B48" s="1">
        <v>0</v>
      </c>
      <c r="C48" s="1">
        <v>1</v>
      </c>
      <c r="D48" s="1">
        <v>0</v>
      </c>
      <c r="E48" s="7">
        <f xml:space="preserve"> SUM(Round03[[#This Row],[امتیاز نتیجه]:[امتیاز پاس گل]])</f>
        <v>1</v>
      </c>
    </row>
    <row r="49" spans="1:5" ht="22.5">
      <c r="A49" s="1">
        <v>28789</v>
      </c>
      <c r="B49" s="1">
        <v>0</v>
      </c>
      <c r="C49" s="1">
        <v>1</v>
      </c>
      <c r="D49" s="1">
        <v>0</v>
      </c>
      <c r="E49" s="7">
        <f xml:space="preserve"> SUM(Round03[[#This Row],[امتیاز نتیجه]:[امتیاز پاس گل]])</f>
        <v>1</v>
      </c>
    </row>
    <row r="50" spans="1:5" ht="22.5">
      <c r="A50" s="1">
        <v>20031</v>
      </c>
      <c r="B50" s="1">
        <v>0</v>
      </c>
      <c r="C50" s="1">
        <v>0</v>
      </c>
      <c r="D50" s="1">
        <v>0</v>
      </c>
      <c r="E50" s="6">
        <f xml:space="preserve"> SUM(Round03[[#This Row],[امتیاز نتیجه]:[امتیاز پاس گل]])</f>
        <v>0</v>
      </c>
    </row>
    <row r="51" spans="1:5" ht="22.5">
      <c r="A51" s="1">
        <v>29481</v>
      </c>
      <c r="B51" s="1">
        <v>0</v>
      </c>
      <c r="C51" s="1">
        <v>0</v>
      </c>
      <c r="D51" s="1">
        <v>0</v>
      </c>
      <c r="E51" s="7">
        <f xml:space="preserve"> SUM(Round03[[#This Row],[امتیاز نتیجه]:[امتیاز پاس گل]])</f>
        <v>0</v>
      </c>
    </row>
    <row r="52" spans="1:5" ht="22.5">
      <c r="A52" s="1">
        <v>29597</v>
      </c>
      <c r="B52" s="1">
        <v>0</v>
      </c>
      <c r="C52" s="1">
        <v>0</v>
      </c>
      <c r="D52" s="1">
        <v>0</v>
      </c>
      <c r="E52" s="7">
        <f xml:space="preserve"> SUM(Round03[[#This Row],[امتیاز نتیجه]:[امتیاز پاس گل]])</f>
        <v>0</v>
      </c>
    </row>
    <row r="53" spans="1:5" ht="22.5">
      <c r="A53" s="1">
        <v>27060</v>
      </c>
      <c r="B53" s="1">
        <v>0</v>
      </c>
      <c r="C53" s="1">
        <v>0</v>
      </c>
      <c r="D53" s="1">
        <v>0</v>
      </c>
      <c r="E53" s="7">
        <f xml:space="preserve"> SUM(Round03[[#This Row],[امتیاز نتیجه]:[امتیاز پاس گل]])</f>
        <v>0</v>
      </c>
    </row>
    <row r="54" spans="1:5" ht="22.5">
      <c r="A54" s="1">
        <v>19364</v>
      </c>
      <c r="B54" s="1">
        <v>0</v>
      </c>
      <c r="C54" s="1">
        <v>0</v>
      </c>
      <c r="D54" s="1">
        <v>0</v>
      </c>
      <c r="E54" s="7">
        <f xml:space="preserve"> SUM(Round03[[#This Row],[امتیاز نتیجه]:[امتیاز پاس گل]])</f>
        <v>0</v>
      </c>
    </row>
    <row r="55" spans="1:5" ht="22.5">
      <c r="A55" s="1">
        <v>28715</v>
      </c>
      <c r="B55" s="1">
        <v>0</v>
      </c>
      <c r="C55" s="1">
        <v>0</v>
      </c>
      <c r="D55" s="1">
        <v>0</v>
      </c>
      <c r="E55" s="7">
        <f xml:space="preserve"> SUM(Round03[[#This Row],[امتیاز نتیجه]:[امتیاز پاس گل]])</f>
        <v>0</v>
      </c>
    </row>
    <row r="56" spans="1:5" ht="22.5">
      <c r="A56" s="1">
        <v>6661</v>
      </c>
      <c r="B56" s="1">
        <v>0</v>
      </c>
      <c r="C56" s="1">
        <v>0</v>
      </c>
      <c r="D56" s="1">
        <v>0</v>
      </c>
      <c r="E56" s="7">
        <f xml:space="preserve"> SUM(Round03[[#This Row],[امتیاز نتیجه]:[امتیاز پاس گل]])</f>
        <v>0</v>
      </c>
    </row>
    <row r="57" spans="1:5" ht="22.5">
      <c r="A57" s="1">
        <v>18508</v>
      </c>
      <c r="B57" s="1">
        <v>0</v>
      </c>
      <c r="C57" s="1">
        <v>0</v>
      </c>
      <c r="D57" s="1">
        <v>0</v>
      </c>
      <c r="E57" s="7">
        <f xml:space="preserve"> SUM(Round03[[#This Row],[امتیاز نتیجه]:[امتیاز پاس گل]])</f>
        <v>0</v>
      </c>
    </row>
    <row r="58" spans="1:5" ht="22.5">
      <c r="A58" s="1" t="s">
        <v>190</v>
      </c>
      <c r="E58" s="8">
        <f>SUBTOTAL(101,Round03[مجموع امتیاز])</f>
        <v>1.0714285714285714</v>
      </c>
    </row>
  </sheetData>
  <conditionalFormatting sqref="A1:A57 A59:A1048576">
    <cfRule type="duplicateValues" dxfId="42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SUM(Round39[[#This Row],[امتیاز نتیجه]:[امتیاز پاس گل]])</f>
        <v>0</v>
      </c>
    </row>
    <row r="3" spans="1:5" ht="22.5">
      <c r="E3" s="6">
        <f xml:space="preserve"> SUM(Round39[[#This Row],[امتیاز نتیجه]:[امتیاز پاس گل]])</f>
        <v>0</v>
      </c>
    </row>
    <row r="4" spans="1:5" ht="22.5">
      <c r="E4" s="6">
        <f xml:space="preserve"> SUM(Round39[[#This Row],[امتیاز نتیجه]:[امتیاز پاس گل]])</f>
        <v>0</v>
      </c>
    </row>
    <row r="5" spans="1:5" ht="22.5">
      <c r="E5" s="6">
        <f xml:space="preserve"> SUM(Round39[[#This Row],[امتیاز نتیجه]:[امتیاز پاس گل]])</f>
        <v>0</v>
      </c>
    </row>
    <row r="6" spans="1:5" ht="22.5">
      <c r="E6" s="6">
        <f xml:space="preserve"> SUM(Round39[[#This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SUM(Round40[[#This Row],[امتیاز نتیجه]:[امتیاز پاس گل]])</f>
        <v>0</v>
      </c>
    </row>
    <row r="3" spans="1:5" ht="22.5">
      <c r="E3" s="6">
        <f xml:space="preserve"> SUM(Round40[[#This Row],[امتیاز نتیجه]:[امتیاز پاس گل]])</f>
        <v>0</v>
      </c>
    </row>
    <row r="4" spans="1:5" ht="22.5">
      <c r="E4" s="6">
        <f xml:space="preserve"> SUM(Round40[[#This Row],[امتیاز نتیجه]:[امتیاز پاس گل]])</f>
        <v>0</v>
      </c>
    </row>
    <row r="5" spans="1:5" ht="22.5">
      <c r="E5" s="6">
        <f xml:space="preserve"> SUM(Round40[[#This Row],[امتیاز نتیجه]:[امتیاز پاس گل]])</f>
        <v>0</v>
      </c>
    </row>
    <row r="6" spans="1:5" ht="22.5">
      <c r="E6" s="6">
        <f xml:space="preserve"> SUM(Round40[[#This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SUM(Round41[[#This Row],[امتیاز نتیجه]:[امتیاز پاس گل]])</f>
        <v>0</v>
      </c>
    </row>
    <row r="3" spans="1:5" ht="22.5">
      <c r="E3" s="6">
        <f xml:space="preserve"> SUM(Round41[[#This Row],[امتیاز نتیجه]:[امتیاز پاس گل]])</f>
        <v>0</v>
      </c>
    </row>
    <row r="4" spans="1:5" ht="22.5">
      <c r="E4" s="6">
        <f xml:space="preserve"> SUM(Round41[[#This Row],[امتیاز نتیجه]:[امتیاز پاس گل]])</f>
        <v>0</v>
      </c>
    </row>
    <row r="5" spans="1:5" ht="22.5">
      <c r="E5" s="6">
        <f xml:space="preserve"> SUM(Round41[[#This Row],[امتیاز نتیجه]:[امتیاز پاس گل]])</f>
        <v>0</v>
      </c>
    </row>
    <row r="6" spans="1:5" ht="22.5">
      <c r="E6" s="6">
        <f xml:space="preserve"> SUM(Round41[[#This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SUM(Round42[[#This Row],[امتیاز نتیجه]:[امتیاز پاس گل]])</f>
        <v>0</v>
      </c>
    </row>
    <row r="3" spans="1:5" ht="22.5">
      <c r="E3" s="6">
        <f xml:space="preserve"> SUM(Round42[[#This Row],[امتیاز نتیجه]:[امتیاز پاس گل]])</f>
        <v>0</v>
      </c>
    </row>
    <row r="4" spans="1:5" ht="22.5">
      <c r="E4" s="6">
        <f xml:space="preserve"> SUM(Round42[[#This Row],[امتیاز نتیجه]:[امتیاز پاس گل]])</f>
        <v>0</v>
      </c>
    </row>
    <row r="5" spans="1:5" ht="22.5">
      <c r="E5" s="6">
        <f xml:space="preserve"> SUM(Round42[[#This Row],[امتیاز نتیجه]:[امتیاز پاس گل]])</f>
        <v>0</v>
      </c>
    </row>
    <row r="6" spans="1:5" ht="22.5">
      <c r="E6" s="6">
        <f xml:space="preserve"> SUM(Round42[[#This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SUM(Round43[[#This Row],[امتیاز نتیجه]:[امتیاز پاس گل]])</f>
        <v>0</v>
      </c>
    </row>
    <row r="3" spans="1:5" ht="22.5">
      <c r="E3" s="6">
        <f xml:space="preserve"> SUM(Round43[[#This Row],[امتیاز نتیجه]:[امتیاز پاس گل]])</f>
        <v>0</v>
      </c>
    </row>
    <row r="4" spans="1:5" ht="22.5">
      <c r="E4" s="6">
        <f xml:space="preserve"> SUM(Round43[[#This Row],[امتیاز نتیجه]:[امتیاز پاس گل]])</f>
        <v>0</v>
      </c>
    </row>
    <row r="5" spans="1:5" ht="22.5">
      <c r="E5" s="6">
        <f xml:space="preserve"> SUM(Round43[[#This Row],[امتیاز نتیجه]:[امتیاز پاس گل]])</f>
        <v>0</v>
      </c>
    </row>
    <row r="6" spans="1:5" ht="22.5">
      <c r="E6" s="6">
        <f xml:space="preserve"> SUM(Round43[[#This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SUM(Round44[[#This Row],[امتیاز نتیجه]:[امتیاز پاس گل]])</f>
        <v>0</v>
      </c>
    </row>
    <row r="3" spans="1:5" ht="22.5">
      <c r="E3" s="6">
        <f xml:space="preserve"> SUM(Round44[[#This Row],[امتیاز نتیجه]:[امتیاز پاس گل]])</f>
        <v>0</v>
      </c>
    </row>
    <row r="4" spans="1:5" ht="22.5">
      <c r="E4" s="6">
        <f xml:space="preserve"> SUM(Round44[[#This Row],[امتیاز نتیجه]:[امتیاز پاس گل]])</f>
        <v>0</v>
      </c>
    </row>
    <row r="5" spans="1:5" ht="22.5">
      <c r="E5" s="6">
        <f xml:space="preserve"> SUM(Round44[[#This Row],[امتیاز نتیجه]:[امتیاز پاس گل]])</f>
        <v>0</v>
      </c>
    </row>
    <row r="6" spans="1:5" ht="22.5">
      <c r="E6" s="6">
        <f xml:space="preserve"> SUM(Round44[[#This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SUM(Round45[[#This Row],[امتیاز نتیجه]:[امتیاز پاس گل]])</f>
        <v>0</v>
      </c>
    </row>
    <row r="3" spans="1:5" ht="22.5">
      <c r="E3" s="6">
        <f xml:space="preserve"> SUM(Round45[[#This Row],[امتیاز نتیجه]:[امتیاز پاس گل]])</f>
        <v>0</v>
      </c>
    </row>
    <row r="4" spans="1:5" ht="22.5">
      <c r="E4" s="6">
        <f xml:space="preserve"> SUM(Round45[[#This Row],[امتیاز نتیجه]:[امتیاز پاس گل]])</f>
        <v>0</v>
      </c>
    </row>
    <row r="5" spans="1:5" ht="22.5">
      <c r="E5" s="6">
        <f xml:space="preserve"> SUM(Round45[[#This Row],[امتیاز نتیجه]:[امتیاز پاس گل]])</f>
        <v>0</v>
      </c>
    </row>
    <row r="6" spans="1:5" ht="22.5">
      <c r="E6" s="6">
        <f xml:space="preserve"> SUM(Round45[[#This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SUM(Round46[[#This Row],[امتیاز نتیجه]:[امتیاز پاس گل]])</f>
        <v>0</v>
      </c>
    </row>
    <row r="3" spans="1:5" ht="22.5">
      <c r="E3" s="6">
        <f xml:space="preserve"> SUM(Round46[[#This Row],[امتیاز نتیجه]:[امتیاز پاس گل]])</f>
        <v>0</v>
      </c>
    </row>
    <row r="4" spans="1:5" ht="22.5">
      <c r="E4" s="6">
        <f xml:space="preserve"> SUM(Round46[[#This Row],[امتیاز نتیجه]:[امتیاز پاس گل]])</f>
        <v>0</v>
      </c>
    </row>
    <row r="5" spans="1:5" ht="22.5">
      <c r="E5" s="6">
        <f xml:space="preserve"> SUM(Round46[[#This Row],[امتیاز نتیجه]:[امتیاز پاس گل]])</f>
        <v>0</v>
      </c>
    </row>
    <row r="6" spans="1:5" ht="22.5">
      <c r="E6" s="6">
        <f xml:space="preserve"> SUM(Round46[[#This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SUM(Round47[[#This Row],[امتیاز نتیجه]:[امتیاز پاس گل]])</f>
        <v>0</v>
      </c>
    </row>
    <row r="3" spans="1:5" ht="22.5">
      <c r="E3" s="6">
        <f xml:space="preserve"> SUM(Round47[[#This Row],[امتیاز نتیجه]:[امتیاز پاس گل]])</f>
        <v>0</v>
      </c>
    </row>
    <row r="4" spans="1:5" ht="22.5">
      <c r="E4" s="6">
        <f xml:space="preserve"> SUM(Round47[[#This Row],[امتیاز نتیجه]:[امتیاز پاس گل]])</f>
        <v>0</v>
      </c>
    </row>
    <row r="5" spans="1:5" ht="22.5">
      <c r="E5" s="6">
        <f xml:space="preserve"> SUM(Round47[[#This Row],[امتیاز نتیجه]:[امتیاز پاس گل]])</f>
        <v>0</v>
      </c>
    </row>
    <row r="6" spans="1:5" ht="22.5">
      <c r="E6" s="6">
        <f xml:space="preserve"> SUM(Round47[[#This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SUM(Round48[[#This Row],[امتیاز نتیجه]:[امتیاز پاس گل]])</f>
        <v>0</v>
      </c>
    </row>
    <row r="3" spans="1:5" ht="22.5">
      <c r="E3" s="6">
        <f xml:space="preserve"> SUM(Round48[[#This Row],[امتیاز نتیجه]:[امتیاز پاس گل]])</f>
        <v>0</v>
      </c>
    </row>
    <row r="4" spans="1:5" ht="22.5">
      <c r="E4" s="6">
        <f xml:space="preserve"> SUM(Round48[[#This Row],[امتیاز نتیجه]:[امتیاز پاس گل]])</f>
        <v>0</v>
      </c>
    </row>
    <row r="5" spans="1:5" ht="22.5">
      <c r="E5" s="6">
        <f xml:space="preserve"> SUM(Round48[[#This Row],[امتیاز نتیجه]:[امتیاز پاس گل]])</f>
        <v>0</v>
      </c>
    </row>
    <row r="6" spans="1:5" ht="22.5">
      <c r="E6" s="6">
        <f xml:space="preserve"> SUM(Round48[[#This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1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1</v>
      </c>
      <c r="D2" s="17">
        <v>0</v>
      </c>
      <c r="E2" s="11">
        <f xml:space="preserve"> SUM(Round04[[#This Row],[امتیاز نتیجه]:[امتیاز پاس گل]])</f>
        <v>6</v>
      </c>
    </row>
    <row r="3" spans="1:5">
      <c r="A3" s="10">
        <v>29624</v>
      </c>
      <c r="B3" s="10">
        <v>3</v>
      </c>
      <c r="C3" s="10">
        <v>1</v>
      </c>
      <c r="D3" s="10">
        <v>0</v>
      </c>
      <c r="E3" s="11">
        <f xml:space="preserve"> SUM(Round04[[#This Row],[امتیاز نتیجه]:[امتیاز پاس گل]])</f>
        <v>4</v>
      </c>
    </row>
    <row r="4" spans="1:5">
      <c r="A4" s="10">
        <v>28789</v>
      </c>
      <c r="B4" s="10">
        <v>3</v>
      </c>
      <c r="C4" s="10">
        <v>1</v>
      </c>
      <c r="D4" s="10">
        <v>0</v>
      </c>
      <c r="E4" s="11">
        <f xml:space="preserve"> SUM(Round04[[#This Row],[امتیاز نتیجه]:[امتیاز پاس گل]])</f>
        <v>4</v>
      </c>
    </row>
    <row r="5" spans="1:5">
      <c r="A5" s="10">
        <v>13267</v>
      </c>
      <c r="B5" s="10">
        <v>3</v>
      </c>
      <c r="C5" s="10">
        <v>1</v>
      </c>
      <c r="D5" s="10">
        <v>0</v>
      </c>
      <c r="E5" s="11">
        <f xml:space="preserve"> SUM(Round04[[#This Row],[امتیاز نتیجه]:[امتیاز پاس گل]])</f>
        <v>4</v>
      </c>
    </row>
    <row r="6" spans="1:5">
      <c r="A6" s="10">
        <v>29593</v>
      </c>
      <c r="B6" s="10">
        <v>3</v>
      </c>
      <c r="C6" s="10">
        <v>0</v>
      </c>
      <c r="D6" s="10">
        <v>0</v>
      </c>
      <c r="E6" s="11">
        <f xml:space="preserve"> SUM(Round04[[#This Row],[امتیاز نتیجه]:[امتیاز پاس گل]])</f>
        <v>3</v>
      </c>
    </row>
    <row r="7" spans="1:5">
      <c r="A7" s="10">
        <v>29587</v>
      </c>
      <c r="B7" s="10">
        <v>3</v>
      </c>
      <c r="C7" s="10">
        <v>0</v>
      </c>
      <c r="D7" s="10">
        <v>0</v>
      </c>
      <c r="E7" s="11">
        <f xml:space="preserve"> SUM(Round04[[#This Row],[امتیاز نتیجه]:[امتیاز پاس گل]])</f>
        <v>3</v>
      </c>
    </row>
    <row r="8" spans="1:5">
      <c r="A8" s="10">
        <v>29560</v>
      </c>
      <c r="B8" s="10">
        <v>3</v>
      </c>
      <c r="C8" s="10">
        <v>0</v>
      </c>
      <c r="D8" s="10">
        <v>0</v>
      </c>
      <c r="E8" s="11">
        <f xml:space="preserve"> SUM(Round04[[#This Row],[امتیاز نتیجه]:[امتیاز پاس گل]])</f>
        <v>3</v>
      </c>
    </row>
    <row r="9" spans="1:5">
      <c r="A9" s="10">
        <v>29536</v>
      </c>
      <c r="B9" s="10">
        <v>3</v>
      </c>
      <c r="C9" s="10">
        <v>0</v>
      </c>
      <c r="D9" s="10">
        <v>0</v>
      </c>
      <c r="E9" s="11">
        <f xml:space="preserve"> SUM(Round04[[#This Row],[امتیاز نتیجه]:[امتیاز پاس گل]])</f>
        <v>3</v>
      </c>
    </row>
    <row r="10" spans="1:5">
      <c r="A10" s="10">
        <v>29446</v>
      </c>
      <c r="B10" s="10">
        <v>3</v>
      </c>
      <c r="C10" s="10">
        <v>0</v>
      </c>
      <c r="D10" s="10">
        <v>0</v>
      </c>
      <c r="E10" s="11">
        <f xml:space="preserve"> SUM(Round04[[#This Row],[امتیاز نتیجه]:[امتیاز پاس گل]])</f>
        <v>3</v>
      </c>
    </row>
    <row r="11" spans="1:5">
      <c r="A11" s="10">
        <v>28965</v>
      </c>
      <c r="B11" s="10">
        <v>3</v>
      </c>
      <c r="C11" s="10">
        <v>0</v>
      </c>
      <c r="D11" s="10">
        <v>0</v>
      </c>
      <c r="E11" s="11">
        <f xml:space="preserve"> SUM(Round04[[#This Row],[امتیاز نتیجه]:[امتیاز پاس گل]])</f>
        <v>3</v>
      </c>
    </row>
    <row r="12" spans="1:5">
      <c r="A12" s="10">
        <v>28402</v>
      </c>
      <c r="B12" s="10">
        <v>3</v>
      </c>
      <c r="C12" s="10">
        <v>0</v>
      </c>
      <c r="D12" s="10">
        <v>0</v>
      </c>
      <c r="E12" s="11">
        <f xml:space="preserve"> SUM(Round04[[#This Row],[امتیاز نتیجه]:[امتیاز پاس گل]])</f>
        <v>3</v>
      </c>
    </row>
    <row r="13" spans="1:5">
      <c r="A13" s="10">
        <v>27857</v>
      </c>
      <c r="B13" s="10">
        <v>3</v>
      </c>
      <c r="C13" s="10">
        <v>0</v>
      </c>
      <c r="D13" s="10">
        <v>0</v>
      </c>
      <c r="E13" s="11">
        <f xml:space="preserve"> SUM(Round04[[#This Row],[امتیاز نتیجه]:[امتیاز پاس گل]])</f>
        <v>3</v>
      </c>
    </row>
    <row r="14" spans="1:5">
      <c r="A14" s="10">
        <v>27285</v>
      </c>
      <c r="B14" s="10">
        <v>3</v>
      </c>
      <c r="C14" s="10">
        <v>0</v>
      </c>
      <c r="D14" s="10">
        <v>0</v>
      </c>
      <c r="E14" s="11">
        <f xml:space="preserve"> SUM(Round04[[#This Row],[امتیاز نتیجه]:[امتیاز پاس گل]])</f>
        <v>3</v>
      </c>
    </row>
    <row r="15" spans="1:5">
      <c r="A15" s="10">
        <v>27054</v>
      </c>
      <c r="B15" s="10">
        <v>3</v>
      </c>
      <c r="C15" s="10">
        <v>0</v>
      </c>
      <c r="D15" s="10">
        <v>0</v>
      </c>
      <c r="E15" s="11">
        <f xml:space="preserve"> SUM(Round04[[#This Row],[امتیاز نتیجه]:[امتیاز پاس گل]])</f>
        <v>3</v>
      </c>
    </row>
    <row r="16" spans="1:5">
      <c r="A16" s="10">
        <v>26482</v>
      </c>
      <c r="B16" s="10">
        <v>3</v>
      </c>
      <c r="C16" s="10">
        <v>0</v>
      </c>
      <c r="D16" s="10">
        <v>0</v>
      </c>
      <c r="E16" s="11">
        <f xml:space="preserve"> SUM(Round04[[#This Row],[امتیاز نتیجه]:[امتیاز پاس گل]])</f>
        <v>3</v>
      </c>
    </row>
    <row r="17" spans="1:5">
      <c r="A17" s="10">
        <v>26027</v>
      </c>
      <c r="B17" s="10">
        <v>3</v>
      </c>
      <c r="C17" s="10">
        <v>0</v>
      </c>
      <c r="D17" s="10">
        <v>0</v>
      </c>
      <c r="E17" s="11">
        <f xml:space="preserve"> SUM(Round04[[#This Row],[امتیاز نتیجه]:[امتیاز پاس گل]])</f>
        <v>3</v>
      </c>
    </row>
    <row r="18" spans="1:5">
      <c r="A18" s="10">
        <v>24995</v>
      </c>
      <c r="B18" s="10">
        <v>3</v>
      </c>
      <c r="C18" s="10">
        <v>0</v>
      </c>
      <c r="D18" s="10">
        <v>0</v>
      </c>
      <c r="E18" s="11">
        <f xml:space="preserve"> SUM(Round04[[#This Row],[امتیاز نتیجه]:[امتیاز پاس گل]])</f>
        <v>3</v>
      </c>
    </row>
    <row r="19" spans="1:5">
      <c r="A19" s="10">
        <v>24450</v>
      </c>
      <c r="B19" s="10">
        <v>3</v>
      </c>
      <c r="C19" s="10">
        <v>0</v>
      </c>
      <c r="D19" s="10">
        <v>0</v>
      </c>
      <c r="E19" s="11">
        <f xml:space="preserve"> SUM(Round04[[#This Row],[امتیاز نتیجه]:[امتیاز پاس گل]])</f>
        <v>3</v>
      </c>
    </row>
    <row r="20" spans="1:5">
      <c r="A20" s="10">
        <v>22464</v>
      </c>
      <c r="B20" s="10">
        <v>3</v>
      </c>
      <c r="C20" s="10">
        <v>0</v>
      </c>
      <c r="D20" s="10">
        <v>0</v>
      </c>
      <c r="E20" s="11">
        <f xml:space="preserve"> SUM(Round04[[#This Row],[امتیاز نتیجه]:[امتیاز پاس گل]])</f>
        <v>3</v>
      </c>
    </row>
    <row r="21" spans="1:5" ht="22.5">
      <c r="A21" s="1">
        <v>19415</v>
      </c>
      <c r="B21" s="1">
        <v>3</v>
      </c>
      <c r="C21" s="1">
        <v>0</v>
      </c>
      <c r="D21" s="1">
        <v>0</v>
      </c>
      <c r="E21" s="6">
        <f xml:space="preserve"> SUM(Round04[[#This Row],[امتیاز نتیجه]:[امتیاز پاس گل]])</f>
        <v>3</v>
      </c>
    </row>
    <row r="22" spans="1:5">
      <c r="A22" s="10">
        <v>19364</v>
      </c>
      <c r="B22" s="10">
        <v>3</v>
      </c>
      <c r="C22" s="10">
        <v>0</v>
      </c>
      <c r="D22" s="10">
        <v>0</v>
      </c>
      <c r="E22" s="11">
        <f xml:space="preserve"> SUM(Round04[[#This Row],[امتیاز نتیجه]:[امتیاز پاس گل]])</f>
        <v>3</v>
      </c>
    </row>
    <row r="23" spans="1:5">
      <c r="A23" s="10">
        <v>17737</v>
      </c>
      <c r="B23" s="10">
        <v>3</v>
      </c>
      <c r="C23" s="10">
        <v>0</v>
      </c>
      <c r="D23" s="10">
        <v>0</v>
      </c>
      <c r="E23" s="11">
        <f xml:space="preserve"> SUM(Round04[[#This Row],[امتیاز نتیجه]:[امتیاز پاس گل]])</f>
        <v>3</v>
      </c>
    </row>
    <row r="24" spans="1:5">
      <c r="A24" s="10">
        <v>13355</v>
      </c>
      <c r="B24" s="10">
        <v>3</v>
      </c>
      <c r="C24" s="10">
        <v>0</v>
      </c>
      <c r="D24" s="10">
        <v>0</v>
      </c>
      <c r="E24" s="11">
        <f xml:space="preserve"> SUM(Round04[[#This Row],[امتیاز نتیجه]:[امتیاز پاس گل]])</f>
        <v>3</v>
      </c>
    </row>
    <row r="25" spans="1:5">
      <c r="A25" s="10">
        <v>12882</v>
      </c>
      <c r="B25" s="10">
        <v>3</v>
      </c>
      <c r="C25" s="10">
        <v>0</v>
      </c>
      <c r="D25" s="10">
        <v>0</v>
      </c>
      <c r="E25" s="11">
        <f xml:space="preserve"> SUM(Round04[[#This Row],[امتیاز نتیجه]:[امتیاز پاس گل]])</f>
        <v>3</v>
      </c>
    </row>
    <row r="26" spans="1:5">
      <c r="A26" s="10">
        <v>8142</v>
      </c>
      <c r="B26" s="10">
        <v>3</v>
      </c>
      <c r="C26" s="10">
        <v>0</v>
      </c>
      <c r="D26" s="10">
        <v>0</v>
      </c>
      <c r="E26" s="11">
        <f xml:space="preserve"> SUM(Round04[[#This Row],[امتیاز نتیجه]:[امتیاز پاس گل]])</f>
        <v>3</v>
      </c>
    </row>
    <row r="27" spans="1:5">
      <c r="A27" s="10">
        <v>5914</v>
      </c>
      <c r="B27" s="10">
        <v>3</v>
      </c>
      <c r="C27" s="10">
        <v>0</v>
      </c>
      <c r="D27" s="10">
        <v>0</v>
      </c>
      <c r="E27" s="11">
        <f xml:space="preserve"> SUM(Round04[[#This Row],[امتیاز نتیجه]:[امتیاز پاس گل]])</f>
        <v>3</v>
      </c>
    </row>
    <row r="28" spans="1:5">
      <c r="A28" s="10">
        <v>137</v>
      </c>
      <c r="B28" s="10">
        <v>3</v>
      </c>
      <c r="C28" s="10">
        <v>0</v>
      </c>
      <c r="D28" s="10">
        <v>0</v>
      </c>
      <c r="E28" s="11">
        <f xml:space="preserve"> SUM(Round04[[#This Row],[امتیاز نتیجه]:[امتیاز پاس گل]])</f>
        <v>3</v>
      </c>
    </row>
    <row r="29" spans="1:5">
      <c r="A29" s="10">
        <v>7408</v>
      </c>
      <c r="B29" s="10">
        <v>3</v>
      </c>
      <c r="C29" s="10">
        <v>0</v>
      </c>
      <c r="D29" s="10">
        <v>0</v>
      </c>
      <c r="E29" s="11">
        <f xml:space="preserve"> SUM(Round04[[#This Row],[امتیاز نتیجه]:[امتیاز پاس گل]])</f>
        <v>3</v>
      </c>
    </row>
    <row r="30" spans="1:5">
      <c r="A30" s="10">
        <v>2</v>
      </c>
      <c r="B30" s="10">
        <v>1</v>
      </c>
      <c r="C30" s="10">
        <v>1</v>
      </c>
      <c r="D30" s="10">
        <v>0</v>
      </c>
      <c r="E30" s="11">
        <f xml:space="preserve"> SUM(Round04[[#This Row],[امتیاز نتیجه]:[امتیاز پاس گل]])</f>
        <v>2</v>
      </c>
    </row>
    <row r="31" spans="1:5">
      <c r="A31" s="10">
        <v>29629</v>
      </c>
      <c r="B31" s="10">
        <v>1</v>
      </c>
      <c r="C31" s="10">
        <v>1</v>
      </c>
      <c r="D31" s="10">
        <v>0</v>
      </c>
      <c r="E31" s="11">
        <f xml:space="preserve"> SUM(Round04[[#This Row],[امتیاز نتیجه]:[امتیاز پاس گل]])</f>
        <v>2</v>
      </c>
    </row>
    <row r="32" spans="1:5">
      <c r="A32" s="10">
        <v>29613</v>
      </c>
      <c r="B32" s="10">
        <v>1</v>
      </c>
      <c r="C32" s="10">
        <v>0</v>
      </c>
      <c r="D32" s="10">
        <v>0</v>
      </c>
      <c r="E32" s="11">
        <f xml:space="preserve"> SUM(Round04[[#This Row],[امتیاز نتیجه]:[امتیاز پاس گل]])</f>
        <v>1</v>
      </c>
    </row>
    <row r="33" spans="1:5">
      <c r="A33" s="10">
        <v>29611</v>
      </c>
      <c r="B33" s="10">
        <v>1</v>
      </c>
      <c r="C33" s="10">
        <v>0</v>
      </c>
      <c r="D33" s="10">
        <v>0</v>
      </c>
      <c r="E33" s="11">
        <f xml:space="preserve"> SUM(Round04[[#This Row],[امتیاز نتیجه]:[امتیاز پاس گل]])</f>
        <v>1</v>
      </c>
    </row>
    <row r="34" spans="1:5">
      <c r="A34" s="10">
        <v>29610</v>
      </c>
      <c r="B34" s="10">
        <v>1</v>
      </c>
      <c r="C34" s="10">
        <v>0</v>
      </c>
      <c r="D34" s="10">
        <v>0</v>
      </c>
      <c r="E34" s="11">
        <f xml:space="preserve"> SUM(Round04[[#This Row],[امتیاز نتیجه]:[امتیاز پاس گل]])</f>
        <v>1</v>
      </c>
    </row>
    <row r="35" spans="1:5">
      <c r="A35" s="10">
        <v>29577</v>
      </c>
      <c r="B35" s="10">
        <v>1</v>
      </c>
      <c r="C35" s="10">
        <v>0</v>
      </c>
      <c r="D35" s="10">
        <v>0</v>
      </c>
      <c r="E35" s="11">
        <f xml:space="preserve"> SUM(Round04[[#This Row],[امتیاز نتیجه]:[امتیاز پاس گل]])</f>
        <v>1</v>
      </c>
    </row>
    <row r="36" spans="1:5">
      <c r="A36" s="10">
        <v>29570</v>
      </c>
      <c r="B36" s="10">
        <v>1</v>
      </c>
      <c r="C36" s="10">
        <v>0</v>
      </c>
      <c r="D36" s="10">
        <v>0</v>
      </c>
      <c r="E36" s="11">
        <f xml:space="preserve"> SUM(Round04[[#This Row],[امتیاز نتیجه]:[امتیاز پاس گل]])</f>
        <v>1</v>
      </c>
    </row>
    <row r="37" spans="1:5">
      <c r="A37" s="10">
        <v>29566</v>
      </c>
      <c r="B37" s="10">
        <v>1</v>
      </c>
      <c r="C37" s="10">
        <v>0</v>
      </c>
      <c r="D37" s="10">
        <v>0</v>
      </c>
      <c r="E37" s="11">
        <f xml:space="preserve"> SUM(Round04[[#This Row],[امتیاز نتیجه]:[امتیاز پاس گل]])</f>
        <v>1</v>
      </c>
    </row>
    <row r="38" spans="1:5">
      <c r="A38" s="10">
        <v>29554</v>
      </c>
      <c r="B38" s="10">
        <v>1</v>
      </c>
      <c r="C38" s="10">
        <v>0</v>
      </c>
      <c r="D38" s="10">
        <v>0</v>
      </c>
      <c r="E38" s="11">
        <f xml:space="preserve"> SUM(Round04[[#This Row],[امتیاز نتیجه]:[امتیاز پاس گل]])</f>
        <v>1</v>
      </c>
    </row>
    <row r="39" spans="1:5" ht="22.5">
      <c r="A39" s="1">
        <v>29543</v>
      </c>
      <c r="B39" s="1">
        <v>1</v>
      </c>
      <c r="C39" s="1">
        <v>0</v>
      </c>
      <c r="D39" s="1">
        <v>0</v>
      </c>
      <c r="E39" s="6">
        <f xml:space="preserve"> SUM(Round04[[#This Row],[امتیاز نتیجه]:[امتیاز پاس گل]])</f>
        <v>1</v>
      </c>
    </row>
    <row r="40" spans="1:5">
      <c r="A40" s="10">
        <v>29542</v>
      </c>
      <c r="B40" s="10">
        <v>1</v>
      </c>
      <c r="C40" s="10">
        <v>0</v>
      </c>
      <c r="D40" s="10">
        <v>0</v>
      </c>
      <c r="E40" s="11">
        <f xml:space="preserve"> SUM(Round04[[#This Row],[امتیاز نتیجه]:[امتیاز پاس گل]])</f>
        <v>1</v>
      </c>
    </row>
    <row r="41" spans="1:5">
      <c r="A41" s="10">
        <v>29466</v>
      </c>
      <c r="B41" s="10">
        <v>1</v>
      </c>
      <c r="C41" s="10">
        <v>0</v>
      </c>
      <c r="D41" s="10">
        <v>0</v>
      </c>
      <c r="E41" s="11">
        <f xml:space="preserve"> SUM(Round04[[#This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SUM(Round04[[#This Row],[امتیاز نتیجه]:[امتیاز پاس گل]])</f>
        <v>1</v>
      </c>
    </row>
    <row r="43" spans="1:5">
      <c r="A43" s="10">
        <v>29231</v>
      </c>
      <c r="B43" s="10">
        <v>1</v>
      </c>
      <c r="C43" s="10">
        <v>0</v>
      </c>
      <c r="D43" s="10">
        <v>0</v>
      </c>
      <c r="E43" s="11">
        <f xml:space="preserve"> SUM(Round04[[#This Row],[امتیاز نتیجه]:[امتیاز پاس گل]])</f>
        <v>1</v>
      </c>
    </row>
    <row r="44" spans="1:5">
      <c r="A44" s="10">
        <v>28715</v>
      </c>
      <c r="B44" s="10">
        <v>1</v>
      </c>
      <c r="C44" s="10">
        <v>0</v>
      </c>
      <c r="D44" s="10">
        <v>0</v>
      </c>
      <c r="E44" s="11">
        <f xml:space="preserve"> SUM(Round04[[#This Row],[امتیاز نتیجه]:[امتیاز پاس گل]])</f>
        <v>1</v>
      </c>
    </row>
    <row r="45" spans="1:5">
      <c r="A45" s="10">
        <v>28535</v>
      </c>
      <c r="B45" s="10">
        <v>1</v>
      </c>
      <c r="C45" s="10">
        <v>0</v>
      </c>
      <c r="D45" s="10">
        <v>0</v>
      </c>
      <c r="E45" s="11">
        <f xml:space="preserve"> SUM(Round04[[#This Row],[امتیاز نتیجه]:[امتیاز پاس گل]])</f>
        <v>1</v>
      </c>
    </row>
    <row r="46" spans="1:5">
      <c r="A46" s="10">
        <v>27427</v>
      </c>
      <c r="B46" s="10">
        <v>1</v>
      </c>
      <c r="C46" s="10">
        <v>0</v>
      </c>
      <c r="D46" s="10">
        <v>0</v>
      </c>
      <c r="E46" s="11">
        <f xml:space="preserve"> SUM(Round04[[#This Row],[امتیاز نتیجه]:[امتیاز پاس گل]])</f>
        <v>1</v>
      </c>
    </row>
    <row r="47" spans="1:5">
      <c r="A47" s="10">
        <v>26950</v>
      </c>
      <c r="B47" s="10">
        <v>1</v>
      </c>
      <c r="C47" s="10">
        <v>0</v>
      </c>
      <c r="D47" s="10">
        <v>0</v>
      </c>
      <c r="E47" s="11">
        <f xml:space="preserve"> SUM(Round04[[#This Row],[امتیاز نتیجه]:[امتیاز پاس گل]])</f>
        <v>1</v>
      </c>
    </row>
    <row r="48" spans="1:5">
      <c r="A48" s="10">
        <v>26408</v>
      </c>
      <c r="B48" s="10">
        <v>1</v>
      </c>
      <c r="C48" s="10">
        <v>0</v>
      </c>
      <c r="D48" s="10">
        <v>0</v>
      </c>
      <c r="E48" s="11">
        <f xml:space="preserve"> SUM(Round04[[#This Row],[امتیاز نتیجه]:[امتیاز پاس گل]])</f>
        <v>1</v>
      </c>
    </row>
    <row r="49" spans="1:5">
      <c r="A49" s="10">
        <v>26298</v>
      </c>
      <c r="B49" s="10">
        <v>1</v>
      </c>
      <c r="C49" s="10">
        <v>0</v>
      </c>
      <c r="D49" s="10">
        <v>0</v>
      </c>
      <c r="E49" s="11">
        <f xml:space="preserve"> SUM(Round04[[#This Row],[امتیاز نتیجه]:[امتیاز پاس گل]])</f>
        <v>1</v>
      </c>
    </row>
    <row r="50" spans="1:5">
      <c r="A50" s="10">
        <v>25396</v>
      </c>
      <c r="B50" s="10">
        <v>1</v>
      </c>
      <c r="C50" s="10">
        <v>0</v>
      </c>
      <c r="D50" s="10">
        <v>0</v>
      </c>
      <c r="E50" s="11">
        <f xml:space="preserve"> SUM(Round04[[#This Row],[امتیاز نتیجه]:[امتیاز پاس گل]])</f>
        <v>1</v>
      </c>
    </row>
    <row r="51" spans="1:5">
      <c r="A51" s="10">
        <v>25250</v>
      </c>
      <c r="B51" s="10">
        <v>1</v>
      </c>
      <c r="C51" s="10">
        <v>0</v>
      </c>
      <c r="D51" s="10">
        <v>0</v>
      </c>
      <c r="E51" s="11">
        <f xml:space="preserve"> SUM(Round04[[#This Row],[امتیاز نتیجه]:[امتیاز پاس گل]])</f>
        <v>1</v>
      </c>
    </row>
    <row r="52" spans="1:5">
      <c r="A52" s="10">
        <v>24697</v>
      </c>
      <c r="B52" s="10">
        <v>1</v>
      </c>
      <c r="C52" s="10">
        <v>0</v>
      </c>
      <c r="D52" s="10">
        <v>0</v>
      </c>
      <c r="E52" s="11">
        <f xml:space="preserve"> SUM(Round04[[#This Row],[امتیاز نتیجه]:[امتیاز پاس گل]])</f>
        <v>1</v>
      </c>
    </row>
    <row r="53" spans="1:5">
      <c r="A53" s="10">
        <v>24294</v>
      </c>
      <c r="B53" s="10">
        <v>1</v>
      </c>
      <c r="C53" s="10">
        <v>0</v>
      </c>
      <c r="D53" s="10">
        <v>0</v>
      </c>
      <c r="E53" s="11">
        <f xml:space="preserve"> SUM(Round04[[#This Row],[امتیاز نتیجه]:[امتیاز پاس گل]])</f>
        <v>1</v>
      </c>
    </row>
    <row r="54" spans="1:5">
      <c r="A54" s="10">
        <v>22503</v>
      </c>
      <c r="B54" s="10">
        <v>1</v>
      </c>
      <c r="C54" s="10">
        <v>0</v>
      </c>
      <c r="D54" s="10">
        <v>0</v>
      </c>
      <c r="E54" s="11">
        <f xml:space="preserve"> SUM(Round04[[#This Row],[امتیاز نتیجه]:[امتیاز پاس گل]])</f>
        <v>1</v>
      </c>
    </row>
    <row r="55" spans="1:5" ht="22.5">
      <c r="A55" s="1">
        <v>22089</v>
      </c>
      <c r="B55" s="1">
        <v>1</v>
      </c>
      <c r="C55" s="1">
        <v>0</v>
      </c>
      <c r="D55" s="1">
        <v>0</v>
      </c>
      <c r="E55" s="6">
        <f xml:space="preserve"> SUM(Round04[[#This Row],[امتیاز نتیجه]:[امتیاز پاس گل]])</f>
        <v>1</v>
      </c>
    </row>
    <row r="56" spans="1:5">
      <c r="A56" s="10">
        <v>21822</v>
      </c>
      <c r="B56" s="10">
        <v>1</v>
      </c>
      <c r="C56" s="10">
        <v>0</v>
      </c>
      <c r="D56" s="10">
        <v>0</v>
      </c>
      <c r="E56" s="11">
        <f xml:space="preserve"> SUM(Round04[[#This Row],[امتیاز نتیجه]:[امتیاز پاس گل]])</f>
        <v>1</v>
      </c>
    </row>
    <row r="57" spans="1:5" ht="22.5">
      <c r="A57" s="1">
        <v>20683</v>
      </c>
      <c r="B57" s="1">
        <v>1</v>
      </c>
      <c r="C57" s="1">
        <v>0</v>
      </c>
      <c r="D57" s="1">
        <v>0</v>
      </c>
      <c r="E57" s="6">
        <f xml:space="preserve"> SUM(Round04[[#This Row],[امتیاز نتیجه]:[امتیاز پاس گل]])</f>
        <v>1</v>
      </c>
    </row>
    <row r="58" spans="1:5" ht="22.5">
      <c r="A58" s="1">
        <v>18854</v>
      </c>
      <c r="B58" s="1">
        <v>1</v>
      </c>
      <c r="C58" s="1">
        <v>0</v>
      </c>
      <c r="D58" s="1">
        <v>0</v>
      </c>
      <c r="E58" s="6">
        <f xml:space="preserve"> SUM(Round04[[#This Row],[امتیاز نتیجه]:[امتیاز پاس گل]])</f>
        <v>1</v>
      </c>
    </row>
    <row r="59" spans="1:5">
      <c r="A59" s="10">
        <v>18508</v>
      </c>
      <c r="B59" s="10">
        <v>1</v>
      </c>
      <c r="C59" s="10">
        <v>0</v>
      </c>
      <c r="D59" s="10">
        <v>0</v>
      </c>
      <c r="E59" s="11">
        <f xml:space="preserve"> SUM(Round04[[#This Row],[امتیاز نتیجه]:[امتیاز پاس گل]])</f>
        <v>1</v>
      </c>
    </row>
    <row r="60" spans="1:5">
      <c r="A60" s="10">
        <v>17586</v>
      </c>
      <c r="B60" s="10">
        <v>1</v>
      </c>
      <c r="C60" s="10">
        <v>0</v>
      </c>
      <c r="D60" s="10">
        <v>0</v>
      </c>
      <c r="E60" s="11">
        <f xml:space="preserve"> SUM(Round04[[#This Row],[امتیاز نتیجه]:[امتیاز پاس گل]])</f>
        <v>1</v>
      </c>
    </row>
    <row r="61" spans="1:5">
      <c r="A61" s="10">
        <v>13738</v>
      </c>
      <c r="B61" s="10">
        <v>1</v>
      </c>
      <c r="C61" s="10">
        <v>0</v>
      </c>
      <c r="D61" s="10">
        <v>0</v>
      </c>
      <c r="E61" s="11">
        <f xml:space="preserve"> SUM(Round04[[#This Row],[امتیاز نتیجه]:[امتیاز پاس گل]])</f>
        <v>1</v>
      </c>
    </row>
    <row r="62" spans="1:5">
      <c r="A62" s="10">
        <v>11232</v>
      </c>
      <c r="B62" s="10">
        <v>1</v>
      </c>
      <c r="C62" s="10">
        <v>0</v>
      </c>
      <c r="D62" s="10">
        <v>0</v>
      </c>
      <c r="E62" s="11">
        <f xml:space="preserve"> SUM(Round04[[#This Row],[امتیاز نتیجه]:[امتیاز پاس گل]])</f>
        <v>1</v>
      </c>
    </row>
    <row r="63" spans="1:5">
      <c r="A63" s="10">
        <v>8946</v>
      </c>
      <c r="B63" s="10">
        <v>1</v>
      </c>
      <c r="C63" s="10">
        <v>0</v>
      </c>
      <c r="D63" s="10">
        <v>0</v>
      </c>
      <c r="E63" s="11">
        <f xml:space="preserve"> SUM(Round04[[#This Row],[امتیاز نتیجه]:[امتیاز پاس گل]])</f>
        <v>1</v>
      </c>
    </row>
    <row r="64" spans="1:5">
      <c r="A64" s="10">
        <v>8531</v>
      </c>
      <c r="B64" s="10">
        <v>1</v>
      </c>
      <c r="C64" s="10">
        <v>0</v>
      </c>
      <c r="D64" s="10">
        <v>0</v>
      </c>
      <c r="E64" s="11">
        <f xml:space="preserve"> SUM(Round04[[#This Row],[امتیاز نتیجه]:[امتیاز پاس گل]])</f>
        <v>1</v>
      </c>
    </row>
    <row r="65" spans="1:5">
      <c r="A65" s="10">
        <v>7448</v>
      </c>
      <c r="B65" s="10">
        <v>1</v>
      </c>
      <c r="C65" s="10">
        <v>0</v>
      </c>
      <c r="D65" s="10">
        <v>0</v>
      </c>
      <c r="E65" s="11">
        <f xml:space="preserve"> SUM(Round04[[#This Row],[امتیاز نتیجه]:[امتیاز پاس گل]])</f>
        <v>1</v>
      </c>
    </row>
    <row r="66" spans="1:5">
      <c r="A66" s="10">
        <v>3564</v>
      </c>
      <c r="B66" s="10">
        <v>1</v>
      </c>
      <c r="C66" s="10">
        <v>0</v>
      </c>
      <c r="D66" s="10">
        <v>0</v>
      </c>
      <c r="E66" s="11">
        <f xml:space="preserve"> SUM(Round04[[#This Row],[امتیاز نتیجه]:[امتیاز پاس گل]])</f>
        <v>1</v>
      </c>
    </row>
    <row r="67" spans="1:5">
      <c r="A67" s="10">
        <v>29490</v>
      </c>
      <c r="B67" s="10">
        <v>0</v>
      </c>
      <c r="C67" s="10">
        <v>0</v>
      </c>
      <c r="D67" s="10">
        <v>0</v>
      </c>
      <c r="E67" s="11">
        <f xml:space="preserve"> SUM(Round04[[#This Row],[امتیاز نتیجه]:[امتیاز پاس گل]])</f>
        <v>0</v>
      </c>
    </row>
    <row r="68" spans="1:5">
      <c r="A68" s="10">
        <v>23512</v>
      </c>
      <c r="B68" s="10">
        <v>0</v>
      </c>
      <c r="C68" s="10">
        <v>0</v>
      </c>
      <c r="D68" s="10">
        <v>0</v>
      </c>
      <c r="E68" s="11">
        <f xml:space="preserve"> SUM(Round04[[#This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SUM(Round04[[#This Row],[امتیاز نتیجه]:[امتیاز پاس گل]])</f>
        <v>0</v>
      </c>
    </row>
    <row r="70" spans="1:5" ht="22.5" thickBot="1">
      <c r="A70" s="10">
        <v>6557</v>
      </c>
      <c r="B70" s="10">
        <v>0</v>
      </c>
      <c r="C70" s="10">
        <v>0</v>
      </c>
      <c r="D70" s="10">
        <v>0</v>
      </c>
      <c r="E70" s="11">
        <f xml:space="preserve"> SUM(Round04[[#This Row],[امتیاز نتیجه]:[امتیاز پاس گل]])</f>
        <v>0</v>
      </c>
    </row>
    <row r="71" spans="1:5" ht="23.25" thickTop="1">
      <c r="A71" s="14" t="s">
        <v>190</v>
      </c>
      <c r="B71" s="15"/>
      <c r="C71" s="15"/>
      <c r="D71" s="15"/>
      <c r="E71" s="16">
        <f>SUBTOTAL(101,Round04[مجموع امتیاز])</f>
        <v>1.8695652173913044</v>
      </c>
    </row>
  </sheetData>
  <conditionalFormatting sqref="A4">
    <cfRule type="duplicateValues" dxfId="415" priority="4"/>
  </conditionalFormatting>
  <conditionalFormatting sqref="A36">
    <cfRule type="duplicateValues" dxfId="414" priority="3"/>
  </conditionalFormatting>
  <conditionalFormatting sqref="A15">
    <cfRule type="duplicateValues" dxfId="413" priority="2"/>
  </conditionalFormatting>
  <conditionalFormatting sqref="A2">
    <cfRule type="duplicateValues" dxfId="41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SUM(Round49[[#This Row],[امتیاز نتیجه]:[امتیاز پاس گل]])</f>
        <v>0</v>
      </c>
    </row>
    <row r="3" spans="1:5" ht="22.5">
      <c r="E3" s="6">
        <f xml:space="preserve"> SUM(Round49[[#This Row],[امتیاز نتیجه]:[امتیاز پاس گل]])</f>
        <v>0</v>
      </c>
    </row>
    <row r="4" spans="1:5" ht="22.5">
      <c r="E4" s="6">
        <f xml:space="preserve"> SUM(Round49[[#This Row],[امتیاز نتیجه]:[امتیاز پاس گل]])</f>
        <v>0</v>
      </c>
    </row>
    <row r="5" spans="1:5" ht="22.5">
      <c r="E5" s="6">
        <f xml:space="preserve"> SUM(Round49[[#This Row],[امتیاز نتیجه]:[امتیاز پاس گل]])</f>
        <v>0</v>
      </c>
    </row>
    <row r="6" spans="1:5" ht="22.5">
      <c r="E6" s="6">
        <f xml:space="preserve"> SUM(Round49[[#This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SUM(Round50[[#This Row],[امتیاز نتیجه]:[امتیاز پاس گل]])</f>
        <v>0</v>
      </c>
    </row>
    <row r="3" spans="1:5" ht="22.5">
      <c r="E3" s="6">
        <f xml:space="preserve"> SUM(Round50[[#This Row],[امتیاز نتیجه]:[امتیاز پاس گل]])</f>
        <v>0</v>
      </c>
    </row>
    <row r="4" spans="1:5" ht="22.5">
      <c r="E4" s="6">
        <f xml:space="preserve"> SUM(Round50[[#This Row],[امتیاز نتیجه]:[امتیاز پاس گل]])</f>
        <v>0</v>
      </c>
    </row>
    <row r="5" spans="1:5" ht="22.5">
      <c r="E5" s="6">
        <f xml:space="preserve"> SUM(Round50[[#This Row],[امتیاز نتیجه]:[امتیاز پاس گل]])</f>
        <v>0</v>
      </c>
    </row>
    <row r="6" spans="1:5" ht="22.5">
      <c r="E6" s="6">
        <f xml:space="preserve"> SUM(Round50[[#This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SUM(Round51[[#This Row],[امتیاز نتیجه]:[امتیاز پاس گل]])</f>
        <v>0</v>
      </c>
    </row>
    <row r="3" spans="1:5" ht="22.5">
      <c r="E3" s="6">
        <f xml:space="preserve"> SUM(Round51[[#This Row],[امتیاز نتیجه]:[امتیاز پاس گل]])</f>
        <v>0</v>
      </c>
    </row>
    <row r="4" spans="1:5" ht="22.5">
      <c r="E4" s="6">
        <f xml:space="preserve"> SUM(Round51[[#This Row],[امتیاز نتیجه]:[امتیاز پاس گل]])</f>
        <v>0</v>
      </c>
    </row>
    <row r="5" spans="1:5" ht="22.5">
      <c r="E5" s="6">
        <f xml:space="preserve"> SUM(Round51[[#This Row],[امتیاز نتیجه]:[امتیاز پاس گل]])</f>
        <v>0</v>
      </c>
    </row>
    <row r="6" spans="1:5" ht="22.5">
      <c r="E6" s="6">
        <f xml:space="preserve"> SUM(Round51[[#This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SUM(Round52[[#This Row],[امتیاز نتیجه]:[امتیاز پاس گل]])</f>
        <v>0</v>
      </c>
    </row>
    <row r="3" spans="1:5" ht="22.5">
      <c r="E3" s="6">
        <f xml:space="preserve"> SUM(Round52[[#This Row],[امتیاز نتیجه]:[امتیاز پاس گل]])</f>
        <v>0</v>
      </c>
    </row>
    <row r="4" spans="1:5" ht="22.5">
      <c r="E4" s="6">
        <f xml:space="preserve"> SUM(Round52[[#This Row],[امتیاز نتیجه]:[امتیاز پاس گل]])</f>
        <v>0</v>
      </c>
    </row>
    <row r="5" spans="1:5" ht="22.5">
      <c r="E5" s="6">
        <f xml:space="preserve"> SUM(Round52[[#This Row],[امتیاز نتیجه]:[امتیاز پاس گل]])</f>
        <v>0</v>
      </c>
    </row>
    <row r="6" spans="1:5" ht="22.5">
      <c r="E6" s="6">
        <f xml:space="preserve"> SUM(Round52[[#This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SUM(Round53[[#This Row],[امتیاز نتیجه]:[امتیاز پاس گل]])</f>
        <v>0</v>
      </c>
    </row>
    <row r="3" spans="1:5" ht="22.5">
      <c r="E3" s="6">
        <f xml:space="preserve"> SUM(Round53[[#This Row],[امتیاز نتیجه]:[امتیاز پاس گل]])</f>
        <v>0</v>
      </c>
    </row>
    <row r="4" spans="1:5" ht="22.5">
      <c r="E4" s="6">
        <f xml:space="preserve"> SUM(Round53[[#This Row],[امتیاز نتیجه]:[امتیاز پاس گل]])</f>
        <v>0</v>
      </c>
    </row>
    <row r="5" spans="1:5" ht="22.5">
      <c r="E5" s="6">
        <f xml:space="preserve"> SUM(Round53[[#This Row],[امتیاز نتیجه]:[امتیاز پاس گل]])</f>
        <v>0</v>
      </c>
    </row>
    <row r="6" spans="1:5" ht="22.5">
      <c r="E6" s="6">
        <f xml:space="preserve"> SUM(Round53[[#This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SUM(Round54[[#This Row],[امتیاز نتیجه]:[امتیاز پاس گل]])</f>
        <v>0</v>
      </c>
    </row>
    <row r="3" spans="1:5" ht="22.5">
      <c r="E3" s="6">
        <f xml:space="preserve"> SUM(Round54[[#This Row],[امتیاز نتیجه]:[امتیاز پاس گل]])</f>
        <v>0</v>
      </c>
    </row>
    <row r="4" spans="1:5" ht="22.5">
      <c r="E4" s="6">
        <f xml:space="preserve"> SUM(Round54[[#This Row],[امتیاز نتیجه]:[امتیاز پاس گل]])</f>
        <v>0</v>
      </c>
    </row>
    <row r="5" spans="1:5" ht="22.5">
      <c r="E5" s="6">
        <f xml:space="preserve"> SUM(Round54[[#This Row],[امتیاز نتیجه]:[امتیاز پاس گل]])</f>
        <v>0</v>
      </c>
    </row>
    <row r="6" spans="1:5" ht="22.5">
      <c r="E6" s="6">
        <f xml:space="preserve"> SUM(Round54[[#This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SUM(Round55[[#This Row],[امتیاز نتیجه]:[امتیاز پاس گل]])</f>
        <v>0</v>
      </c>
    </row>
    <row r="3" spans="1:5" ht="22.5">
      <c r="E3" s="6">
        <f xml:space="preserve"> SUM(Round55[[#This Row],[امتیاز نتیجه]:[امتیاز پاس گل]])</f>
        <v>0</v>
      </c>
    </row>
    <row r="4" spans="1:5" ht="22.5">
      <c r="E4" s="6">
        <f xml:space="preserve"> SUM(Round55[[#This Row],[امتیاز نتیجه]:[امتیاز پاس گل]])</f>
        <v>0</v>
      </c>
    </row>
    <row r="5" spans="1:5" ht="22.5">
      <c r="E5" s="6">
        <f xml:space="preserve"> SUM(Round55[[#This Row],[امتیاز نتیجه]:[امتیاز پاس گل]])</f>
        <v>0</v>
      </c>
    </row>
    <row r="6" spans="1:5" ht="22.5">
      <c r="E6" s="6">
        <f xml:space="preserve"> SUM(Round55[[#This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SUM(Round56[[#This Row],[امتیاز نتیجه]:[امتیاز پاس گل]])</f>
        <v>0</v>
      </c>
    </row>
    <row r="3" spans="1:5" ht="22.5">
      <c r="E3" s="6">
        <f xml:space="preserve"> SUM(Round56[[#This Row],[امتیاز نتیجه]:[امتیاز پاس گل]])</f>
        <v>0</v>
      </c>
    </row>
    <row r="4" spans="1:5" ht="22.5">
      <c r="E4" s="6">
        <f xml:space="preserve"> SUM(Round56[[#This Row],[امتیاز نتیجه]:[امتیاز پاس گل]])</f>
        <v>0</v>
      </c>
    </row>
    <row r="5" spans="1:5" ht="22.5">
      <c r="E5" s="6">
        <f xml:space="preserve"> SUM(Round56[[#This Row],[امتیاز نتیجه]:[امتیاز پاس گل]])</f>
        <v>0</v>
      </c>
    </row>
    <row r="6" spans="1:5" ht="22.5">
      <c r="E6" s="6">
        <f xml:space="preserve"> SUM(Round56[[#This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SUM(Round57[[#This Row],[امتیاز نتیجه]:[امتیاز پاس گل]])</f>
        <v>0</v>
      </c>
    </row>
    <row r="3" spans="1:5" ht="22.5">
      <c r="E3" s="6">
        <f xml:space="preserve"> SUM(Round57[[#This Row],[امتیاز نتیجه]:[امتیاز پاس گل]])</f>
        <v>0</v>
      </c>
    </row>
    <row r="4" spans="1:5" ht="22.5">
      <c r="E4" s="6">
        <f xml:space="preserve"> SUM(Round57[[#This Row],[امتیاز نتیجه]:[امتیاز پاس گل]])</f>
        <v>0</v>
      </c>
    </row>
    <row r="5" spans="1:5" ht="22.5">
      <c r="E5" s="6">
        <f xml:space="preserve"> SUM(Round57[[#This Row],[امتیاز نتیجه]:[امتیاز پاس گل]])</f>
        <v>0</v>
      </c>
    </row>
    <row r="6" spans="1:5" ht="22.5">
      <c r="E6" s="6">
        <f xml:space="preserve"> SUM(Round57[[#This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SUM(Round58[[#This Row],[امتیاز نتیجه]:[امتیاز پاس گل]])</f>
        <v>0</v>
      </c>
    </row>
    <row r="3" spans="1:5" ht="22.5">
      <c r="E3" s="6">
        <f xml:space="preserve"> SUM(Round58[[#This Row],[امتیاز نتیجه]:[امتیاز پاس گل]])</f>
        <v>0</v>
      </c>
    </row>
    <row r="4" spans="1:5" ht="22.5">
      <c r="E4" s="6">
        <f xml:space="preserve"> SUM(Round58[[#This Row],[امتیاز نتیجه]:[امتیاز پاس گل]])</f>
        <v>0</v>
      </c>
    </row>
    <row r="5" spans="1:5" ht="22.5">
      <c r="E5" s="6">
        <f xml:space="preserve"> SUM(Round58[[#This Row],[امتیاز نتیجه]:[امتیاز پاس گل]])</f>
        <v>0</v>
      </c>
    </row>
    <row r="6" spans="1:5" ht="22.5">
      <c r="E6" s="6">
        <f xml:space="preserve"> SUM(Round58[[#This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8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0</v>
      </c>
      <c r="D2" s="17">
        <v>0</v>
      </c>
      <c r="E2" s="11">
        <f xml:space="preserve"> SUM(Round05[[#This Row],[امتیاز نتیجه]:[امتیاز پاس گل]])</f>
        <v>5</v>
      </c>
    </row>
    <row r="3" spans="1:5">
      <c r="A3" s="10">
        <v>19415</v>
      </c>
      <c r="B3" s="10">
        <v>5</v>
      </c>
      <c r="C3" s="10">
        <v>0</v>
      </c>
      <c r="D3" s="10">
        <v>0</v>
      </c>
      <c r="E3" s="11">
        <f xml:space="preserve"> SUM(Round05[[#This Row],[امتیاز نتیجه]:[امتیاز پاس گل]])</f>
        <v>5</v>
      </c>
    </row>
    <row r="4" spans="1:5">
      <c r="A4" s="10">
        <v>22503</v>
      </c>
      <c r="B4" s="10">
        <v>3</v>
      </c>
      <c r="C4" s="10">
        <v>0</v>
      </c>
      <c r="D4" s="10">
        <v>0</v>
      </c>
      <c r="E4" s="11">
        <f xml:space="preserve"> SUM(Round05[[#This Row],[امتیاز نتیجه]:[امتیاز پاس گل]])</f>
        <v>3</v>
      </c>
    </row>
    <row r="5" spans="1:5">
      <c r="A5" s="10">
        <v>28965</v>
      </c>
      <c r="B5" s="10">
        <v>3</v>
      </c>
      <c r="C5" s="10">
        <v>0</v>
      </c>
      <c r="D5" s="10">
        <v>0</v>
      </c>
      <c r="E5" s="11">
        <f xml:space="preserve"> SUM(Round05[[#This Row],[امتیاز نتیجه]:[امتیاز پاس گل]])</f>
        <v>3</v>
      </c>
    </row>
    <row r="6" spans="1:5">
      <c r="A6" s="10">
        <v>29610</v>
      </c>
      <c r="B6" s="10">
        <v>1</v>
      </c>
      <c r="C6" s="10">
        <v>0</v>
      </c>
      <c r="D6" s="10">
        <v>1</v>
      </c>
      <c r="E6" s="11">
        <f xml:space="preserve"> SUM(Round05[[#This Row],[امتیاز نتیجه]:[امتیاز پاس گل]])</f>
        <v>2</v>
      </c>
    </row>
    <row r="7" spans="1:5">
      <c r="A7" s="10">
        <v>25396</v>
      </c>
      <c r="B7" s="10">
        <v>1</v>
      </c>
      <c r="C7" s="10">
        <v>0</v>
      </c>
      <c r="D7" s="10">
        <v>1</v>
      </c>
      <c r="E7" s="11">
        <f xml:space="preserve"> SUM(Round05[[#This Row],[امتیاز نتیجه]:[امتیاز پاس گل]])</f>
        <v>2</v>
      </c>
    </row>
    <row r="8" spans="1:5">
      <c r="A8" s="10">
        <v>20722</v>
      </c>
      <c r="B8" s="10">
        <v>1</v>
      </c>
      <c r="C8" s="10">
        <v>0</v>
      </c>
      <c r="D8" s="10">
        <v>1</v>
      </c>
      <c r="E8" s="11">
        <f xml:space="preserve"> SUM(Round05[[#This Row],[امتیاز نتیجه]:[امتیاز پاس گل]])</f>
        <v>2</v>
      </c>
    </row>
    <row r="9" spans="1:5">
      <c r="A9" s="10">
        <v>29446</v>
      </c>
      <c r="B9" s="10">
        <v>1</v>
      </c>
      <c r="C9" s="10">
        <v>0</v>
      </c>
      <c r="D9" s="10">
        <v>1</v>
      </c>
      <c r="E9" s="11">
        <f xml:space="preserve"> SUM(Round05[[#This Row],[امتیاز نتیجه]:[امتیاز پاس گل]])</f>
        <v>2</v>
      </c>
    </row>
    <row r="10" spans="1:5">
      <c r="A10" s="10">
        <v>26027</v>
      </c>
      <c r="B10" s="10">
        <v>1</v>
      </c>
      <c r="C10" s="10">
        <v>0</v>
      </c>
      <c r="D10" s="10">
        <v>1</v>
      </c>
      <c r="E10" s="11">
        <f xml:space="preserve"> SUM(Round05[[#This Row],[امتیاز نتیجه]:[امتیاز پاس گل]])</f>
        <v>2</v>
      </c>
    </row>
    <row r="11" spans="1:5">
      <c r="A11" s="10">
        <v>7408</v>
      </c>
      <c r="B11" s="10">
        <v>1</v>
      </c>
      <c r="C11" s="10">
        <v>0</v>
      </c>
      <c r="D11" s="10">
        <v>1</v>
      </c>
      <c r="E11" s="11">
        <f xml:space="preserve"> SUM(Round05[[#This Row],[امتیاز نتیجه]:[امتیاز پاس گل]])</f>
        <v>2</v>
      </c>
    </row>
    <row r="12" spans="1:5" ht="22.5">
      <c r="A12" s="1">
        <v>29560</v>
      </c>
      <c r="B12" s="1">
        <v>1</v>
      </c>
      <c r="C12" s="1">
        <v>0</v>
      </c>
      <c r="D12" s="1">
        <v>0</v>
      </c>
      <c r="E12" s="6">
        <f xml:space="preserve"> SUM(Round05[[#This Row],[امتیاز نتیجه]:[امتیاز پاس گل]])</f>
        <v>1</v>
      </c>
    </row>
    <row r="13" spans="1:5" ht="22.5">
      <c r="A13" s="1">
        <v>29630</v>
      </c>
      <c r="B13" s="1">
        <v>1</v>
      </c>
      <c r="C13" s="1">
        <v>0</v>
      </c>
      <c r="D13" s="1">
        <v>0</v>
      </c>
      <c r="E13" s="6">
        <f xml:space="preserve"> SUM(Round05[[#This Row],[امتیاز نتیجه]:[امتیاز پاس گل]])</f>
        <v>1</v>
      </c>
    </row>
    <row r="14" spans="1:5" ht="22.5">
      <c r="A14" s="1">
        <v>27427</v>
      </c>
      <c r="B14" s="1">
        <v>1</v>
      </c>
      <c r="C14" s="1">
        <v>0</v>
      </c>
      <c r="D14" s="1">
        <v>0</v>
      </c>
      <c r="E14" s="6">
        <f xml:space="preserve"> SUM(Round05[[#This Row],[امتیاز نتیجه]:[امتیاز پاس گل]])</f>
        <v>1</v>
      </c>
    </row>
    <row r="15" spans="1:5" ht="22.5">
      <c r="A15" s="1">
        <v>27285</v>
      </c>
      <c r="B15" s="1">
        <v>1</v>
      </c>
      <c r="C15" s="1">
        <v>0</v>
      </c>
      <c r="D15" s="1">
        <v>0</v>
      </c>
      <c r="E15" s="6">
        <f xml:space="preserve"> SUM(Round05[[#This Row],[امتیاز نتیجه]:[امتیاز پاس گل]])</f>
        <v>1</v>
      </c>
    </row>
    <row r="16" spans="1:5" ht="22.5">
      <c r="A16" s="1">
        <v>12882</v>
      </c>
      <c r="B16" s="1">
        <v>1</v>
      </c>
      <c r="C16" s="1">
        <v>0</v>
      </c>
      <c r="D16" s="1">
        <v>0</v>
      </c>
      <c r="E16" s="6">
        <f xml:space="preserve"> SUM(Round05[[#This Row],[امتیاز نتیجه]:[امتیاز پاس گل]])</f>
        <v>1</v>
      </c>
    </row>
    <row r="17" spans="1:5">
      <c r="A17" s="10">
        <v>8142</v>
      </c>
      <c r="B17" s="10">
        <v>1</v>
      </c>
      <c r="C17" s="10">
        <v>0</v>
      </c>
      <c r="D17" s="10">
        <v>0</v>
      </c>
      <c r="E17" s="11">
        <f xml:space="preserve"> SUM(Round05[[#This Row],[امتیاز نتیجه]:[امتیاز پاس گل]])</f>
        <v>1</v>
      </c>
    </row>
    <row r="18" spans="1:5">
      <c r="A18" s="10">
        <v>25250</v>
      </c>
      <c r="B18" s="10">
        <v>1</v>
      </c>
      <c r="C18" s="10">
        <v>0</v>
      </c>
      <c r="D18" s="10">
        <v>0</v>
      </c>
      <c r="E18" s="11">
        <f xml:space="preserve"> SUM(Round05[[#This Row],[امتیاز نتیجه]:[امتیاز پاس گل]])</f>
        <v>1</v>
      </c>
    </row>
    <row r="19" spans="1:5">
      <c r="A19" s="10">
        <v>13355</v>
      </c>
      <c r="B19" s="10">
        <v>1</v>
      </c>
      <c r="C19" s="10">
        <v>0</v>
      </c>
      <c r="D19" s="10">
        <v>0</v>
      </c>
      <c r="E19" s="11">
        <f xml:space="preserve"> SUM(Round05[[#This Row],[امتیاز نتیجه]:[امتیاز پاس گل]])</f>
        <v>1</v>
      </c>
    </row>
    <row r="20" spans="1:5">
      <c r="A20" s="10">
        <v>29543</v>
      </c>
      <c r="B20" s="10">
        <v>1</v>
      </c>
      <c r="C20" s="10">
        <v>0</v>
      </c>
      <c r="D20" s="10">
        <v>0</v>
      </c>
      <c r="E20" s="11">
        <f xml:space="preserve"> SUM(Round05[[#This Row],[امتیاز نتیجه]:[امتیاز پاس گل]])</f>
        <v>1</v>
      </c>
    </row>
    <row r="21" spans="1:5">
      <c r="A21" s="10">
        <v>29594</v>
      </c>
      <c r="B21" s="10">
        <v>1</v>
      </c>
      <c r="C21" s="10">
        <v>0</v>
      </c>
      <c r="D21" s="10">
        <v>0</v>
      </c>
      <c r="E21" s="11">
        <f xml:space="preserve"> SUM(Round05[[#This Row],[امتیاز نتیجه]:[امتیاز پاس گل]])</f>
        <v>1</v>
      </c>
    </row>
    <row r="22" spans="1:5">
      <c r="A22" s="10">
        <v>5914</v>
      </c>
      <c r="B22" s="10">
        <v>1</v>
      </c>
      <c r="C22" s="10">
        <v>0</v>
      </c>
      <c r="D22" s="10">
        <v>0</v>
      </c>
      <c r="E22" s="11">
        <f xml:space="preserve"> SUM(Round05[[#This Row],[امتیاز نتیجه]:[امتیاز پاس گل]])</f>
        <v>1</v>
      </c>
    </row>
    <row r="23" spans="1:5">
      <c r="A23" s="10">
        <v>22464</v>
      </c>
      <c r="B23" s="10">
        <v>1</v>
      </c>
      <c r="C23" s="10">
        <v>0</v>
      </c>
      <c r="D23" s="10">
        <v>0</v>
      </c>
      <c r="E23" s="11">
        <f xml:space="preserve"> SUM(Round05[[#This Row],[امتیاز نتیجه]:[امتیاز پاس گل]])</f>
        <v>1</v>
      </c>
    </row>
    <row r="24" spans="1:5">
      <c r="A24" s="10">
        <v>29536</v>
      </c>
      <c r="B24" s="10">
        <v>1</v>
      </c>
      <c r="C24" s="10">
        <v>0</v>
      </c>
      <c r="D24" s="10">
        <v>0</v>
      </c>
      <c r="E24" s="11">
        <f xml:space="preserve"> SUM(Round05[[#This Row],[امتیاز نتیجه]:[امتیاز پاس گل]])</f>
        <v>1</v>
      </c>
    </row>
    <row r="25" spans="1:5">
      <c r="A25" s="10">
        <v>6557</v>
      </c>
      <c r="B25" s="10">
        <v>1</v>
      </c>
      <c r="C25" s="10">
        <v>0</v>
      </c>
      <c r="D25" s="10">
        <v>0</v>
      </c>
      <c r="E25" s="11">
        <f xml:space="preserve"> SUM(Round05[[#This Row],[امتیاز نتیجه]:[امتیاز پاس گل]])</f>
        <v>1</v>
      </c>
    </row>
    <row r="26" spans="1:5">
      <c r="A26" s="10">
        <v>29631</v>
      </c>
      <c r="B26" s="10">
        <v>1</v>
      </c>
      <c r="C26" s="10">
        <v>0</v>
      </c>
      <c r="D26" s="10">
        <v>0</v>
      </c>
      <c r="E26" s="11">
        <f xml:space="preserve"> SUM(Round05[[#This Row],[امتیاز نتیجه]:[امتیاز پاس گل]])</f>
        <v>1</v>
      </c>
    </row>
    <row r="27" spans="1:5">
      <c r="A27" s="10">
        <v>29231</v>
      </c>
      <c r="B27" s="10">
        <v>1</v>
      </c>
      <c r="C27" s="10">
        <v>0</v>
      </c>
      <c r="D27" s="10">
        <v>0</v>
      </c>
      <c r="E27" s="11">
        <f xml:space="preserve"> SUM(Round05[[#This Row],[امتیاز نتیجه]:[امتیاز پاس گل]])</f>
        <v>1</v>
      </c>
    </row>
    <row r="28" spans="1:5">
      <c r="A28" s="10">
        <v>26883</v>
      </c>
      <c r="B28" s="10">
        <v>1</v>
      </c>
      <c r="C28" s="10">
        <v>0</v>
      </c>
      <c r="D28" s="10">
        <v>0</v>
      </c>
      <c r="E28" s="11">
        <f xml:space="preserve"> SUM(Round05[[#This Row],[امتیاز نتیجه]:[امتیاز پاس گل]])</f>
        <v>1</v>
      </c>
    </row>
    <row r="29" spans="1:5">
      <c r="A29" s="10">
        <v>29632</v>
      </c>
      <c r="B29" s="10">
        <v>1</v>
      </c>
      <c r="C29" s="10">
        <v>0</v>
      </c>
      <c r="D29" s="10">
        <v>0</v>
      </c>
      <c r="E29" s="11">
        <f xml:space="preserve"> SUM(Round05[[#This Row],[امتیاز نتیجه]:[امتیاز پاس گل]])</f>
        <v>1</v>
      </c>
    </row>
    <row r="30" spans="1:5">
      <c r="A30" s="10">
        <v>29611</v>
      </c>
      <c r="B30" s="10">
        <v>1</v>
      </c>
      <c r="C30" s="10">
        <v>0</v>
      </c>
      <c r="D30" s="10">
        <v>0</v>
      </c>
      <c r="E30" s="11">
        <f xml:space="preserve"> SUM(Round05[[#This Row],[امتیاز نتیجه]:[امتیاز پاس گل]])</f>
        <v>1</v>
      </c>
    </row>
    <row r="31" spans="1:5">
      <c r="A31" s="10">
        <v>28789</v>
      </c>
      <c r="B31" s="10">
        <v>1</v>
      </c>
      <c r="C31" s="10">
        <v>0</v>
      </c>
      <c r="D31" s="10">
        <v>0</v>
      </c>
      <c r="E31" s="11">
        <f xml:space="preserve"> SUM(Round05[[#This Row],[امتیاز نتیجه]:[امتیاز پاس گل]])</f>
        <v>1</v>
      </c>
    </row>
    <row r="32" spans="1:5">
      <c r="A32" s="10">
        <v>20031</v>
      </c>
      <c r="B32" s="10">
        <v>1</v>
      </c>
      <c r="C32" s="10">
        <v>0</v>
      </c>
      <c r="D32" s="10">
        <v>0</v>
      </c>
      <c r="E32" s="11">
        <f xml:space="preserve"> SUM(Round05[[#This Row],[امتیاز نتیجه]:[امتیاز پاس گل]])</f>
        <v>1</v>
      </c>
    </row>
    <row r="33" spans="1:5">
      <c r="A33" s="10">
        <v>22089</v>
      </c>
      <c r="B33" s="10">
        <v>1</v>
      </c>
      <c r="C33" s="10">
        <v>0</v>
      </c>
      <c r="D33" s="10">
        <v>0</v>
      </c>
      <c r="E33" s="11">
        <f xml:space="preserve"> SUM(Round05[[#This Row],[امتیاز نتیجه]:[امتیاز پاس گل]])</f>
        <v>1</v>
      </c>
    </row>
    <row r="34" spans="1:5">
      <c r="A34" s="10">
        <v>2</v>
      </c>
      <c r="B34" s="10">
        <v>1</v>
      </c>
      <c r="C34" s="10">
        <v>0</v>
      </c>
      <c r="D34" s="10">
        <v>0</v>
      </c>
      <c r="E34" s="11">
        <f xml:space="preserve"> SUM(Round05[[#This Row],[امتیاز نتیجه]:[امتیاز پاس گل]])</f>
        <v>1</v>
      </c>
    </row>
    <row r="35" spans="1:5">
      <c r="A35" s="10">
        <v>10926</v>
      </c>
      <c r="B35" s="10">
        <v>1</v>
      </c>
      <c r="C35" s="10">
        <v>0</v>
      </c>
      <c r="D35" s="10">
        <v>0</v>
      </c>
      <c r="E35" s="11">
        <f xml:space="preserve"> SUM(Round05[[#This Row],[امتیاز نتیجه]:[امتیاز پاس گل]])</f>
        <v>1</v>
      </c>
    </row>
    <row r="36" spans="1:5">
      <c r="A36" s="10">
        <v>29640</v>
      </c>
      <c r="B36" s="10">
        <v>1</v>
      </c>
      <c r="C36" s="10">
        <v>0</v>
      </c>
      <c r="D36" s="10">
        <v>0</v>
      </c>
      <c r="E36" s="11">
        <f xml:space="preserve"> SUM(Round05[[#This Row],[امتیاز نتیجه]:[امتیاز پاس گل]])</f>
        <v>1</v>
      </c>
    </row>
    <row r="37" spans="1:5">
      <c r="A37" s="10">
        <v>29542</v>
      </c>
      <c r="B37" s="10">
        <v>1</v>
      </c>
      <c r="C37" s="10">
        <v>0</v>
      </c>
      <c r="D37" s="10">
        <v>0</v>
      </c>
      <c r="E37" s="11">
        <f xml:space="preserve"> SUM(Round05[[#This Row],[امتیاز نتیجه]:[امتیاز پاس گل]])</f>
        <v>1</v>
      </c>
    </row>
    <row r="38" spans="1:5">
      <c r="A38" s="10">
        <v>27369</v>
      </c>
      <c r="B38" s="10">
        <v>1</v>
      </c>
      <c r="C38" s="10">
        <v>0</v>
      </c>
      <c r="D38" s="10">
        <v>0</v>
      </c>
      <c r="E38" s="11">
        <f xml:space="preserve"> SUM(Round05[[#This Row],[امتیاز نتیجه]:[امتیاز پاس گل]])</f>
        <v>1</v>
      </c>
    </row>
    <row r="39" spans="1:5">
      <c r="A39" s="10">
        <v>19364</v>
      </c>
      <c r="B39" s="10">
        <v>1</v>
      </c>
      <c r="C39" s="10">
        <v>0</v>
      </c>
      <c r="D39" s="10">
        <v>0</v>
      </c>
      <c r="E39" s="11">
        <f xml:space="preserve"> SUM(Round05[[#This Row],[امتیاز نتیجه]:[امتیاز پاس گل]])</f>
        <v>1</v>
      </c>
    </row>
    <row r="40" spans="1:5">
      <c r="A40" s="10">
        <v>7448</v>
      </c>
      <c r="B40" s="10">
        <v>1</v>
      </c>
      <c r="C40" s="10">
        <v>0</v>
      </c>
      <c r="D40" s="10">
        <v>0</v>
      </c>
      <c r="E40" s="11">
        <f xml:space="preserve"> SUM(Round05[[#This Row],[امتیاز نتیجه]:[امتیاز پاس گل]])</f>
        <v>1</v>
      </c>
    </row>
    <row r="41" spans="1:5">
      <c r="A41" s="10">
        <v>27092</v>
      </c>
      <c r="B41" s="10">
        <v>1</v>
      </c>
      <c r="C41" s="10">
        <v>0</v>
      </c>
      <c r="D41" s="10">
        <v>0</v>
      </c>
      <c r="E41" s="11">
        <f xml:space="preserve"> SUM(Round05[[#This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SUM(Round05[[#This Row],[امتیاز نتیجه]:[امتیاز پاس گل]])</f>
        <v>1</v>
      </c>
    </row>
    <row r="43" spans="1:5">
      <c r="A43" s="10">
        <v>27857</v>
      </c>
      <c r="B43" s="10">
        <v>1</v>
      </c>
      <c r="C43" s="10">
        <v>0</v>
      </c>
      <c r="D43" s="10">
        <v>0</v>
      </c>
      <c r="E43" s="11">
        <f xml:space="preserve"> SUM(Round05[[#This Row],[امتیاز نتیجه]:[امتیاز پاس گل]])</f>
        <v>1</v>
      </c>
    </row>
    <row r="44" spans="1:5">
      <c r="A44" s="10">
        <v>18508</v>
      </c>
      <c r="B44" s="10">
        <v>1</v>
      </c>
      <c r="C44" s="10">
        <v>0</v>
      </c>
      <c r="D44" s="10">
        <v>0</v>
      </c>
      <c r="E44" s="11">
        <f xml:space="preserve"> SUM(Round05[[#This Row],[امتیاز نتیجه]:[امتیاز پاس گل]])</f>
        <v>1</v>
      </c>
    </row>
    <row r="45" spans="1:5">
      <c r="A45" s="10">
        <v>26298</v>
      </c>
      <c r="B45" s="10">
        <v>1</v>
      </c>
      <c r="C45" s="10">
        <v>0</v>
      </c>
      <c r="D45" s="10">
        <v>0</v>
      </c>
      <c r="E45" s="11">
        <f xml:space="preserve"> SUM(Round05[[#This Row],[امتیاز نتیجه]:[امتیاز پاس گل]])</f>
        <v>1</v>
      </c>
    </row>
    <row r="46" spans="1:5">
      <c r="A46" s="10">
        <v>29490</v>
      </c>
      <c r="B46" s="10">
        <v>1</v>
      </c>
      <c r="C46" s="10">
        <v>0</v>
      </c>
      <c r="D46" s="10">
        <v>0</v>
      </c>
      <c r="E46" s="11">
        <f xml:space="preserve"> SUM(Round05[[#This Row],[امتیاز نتیجه]:[امتیاز پاس گل]])</f>
        <v>1</v>
      </c>
    </row>
    <row r="47" spans="1:5">
      <c r="A47" s="10">
        <v>24450</v>
      </c>
      <c r="B47" s="10">
        <v>1</v>
      </c>
      <c r="C47" s="10">
        <v>0</v>
      </c>
      <c r="D47" s="10">
        <v>0</v>
      </c>
      <c r="E47" s="11">
        <f xml:space="preserve"> SUM(Round05[[#This Row],[امتیاز نتیجه]:[امتیاز پاس گل]])</f>
        <v>1</v>
      </c>
    </row>
    <row r="48" spans="1:5">
      <c r="A48" s="10">
        <v>29489</v>
      </c>
      <c r="B48" s="10">
        <v>1</v>
      </c>
      <c r="C48" s="10">
        <v>0</v>
      </c>
      <c r="D48" s="10">
        <v>0</v>
      </c>
      <c r="E48" s="11">
        <f xml:space="preserve"> SUM(Round05[[#This Row],[امتیاز نتیجه]:[امتیاز پاس گل]])</f>
        <v>1</v>
      </c>
    </row>
    <row r="49" spans="1:5">
      <c r="A49" s="10">
        <v>29063</v>
      </c>
      <c r="B49" s="10">
        <v>1</v>
      </c>
      <c r="C49" s="10">
        <v>0</v>
      </c>
      <c r="D49" s="10">
        <v>0</v>
      </c>
      <c r="E49" s="11">
        <f xml:space="preserve"> SUM(Round05[[#This Row],[امتیاز نتیجه]:[امتیاز پاس گل]])</f>
        <v>1</v>
      </c>
    </row>
    <row r="50" spans="1:5">
      <c r="A50" s="10">
        <v>21822</v>
      </c>
      <c r="B50" s="10">
        <v>1</v>
      </c>
      <c r="C50" s="10">
        <v>0</v>
      </c>
      <c r="D50" s="10">
        <v>0</v>
      </c>
      <c r="E50" s="11">
        <f xml:space="preserve"> SUM(Round05[[#This Row],[امتیاز نتیجه]:[امتیاز پاس گل]])</f>
        <v>1</v>
      </c>
    </row>
    <row r="51" spans="1:5">
      <c r="A51" s="10">
        <v>5464</v>
      </c>
      <c r="B51" s="10">
        <v>1</v>
      </c>
      <c r="C51" s="10">
        <v>0</v>
      </c>
      <c r="D51" s="10">
        <v>0</v>
      </c>
      <c r="E51" s="11">
        <f xml:space="preserve"> SUM(Round05[[#This Row],[امتیاز نتیجه]:[امتیاز پاس گل]])</f>
        <v>1</v>
      </c>
    </row>
    <row r="52" spans="1:5">
      <c r="A52" s="10">
        <v>26482</v>
      </c>
      <c r="B52" s="10">
        <v>1</v>
      </c>
      <c r="C52" s="10">
        <v>0</v>
      </c>
      <c r="D52" s="10">
        <v>0</v>
      </c>
      <c r="E52" s="11">
        <f xml:space="preserve"> SUM(Round05[[#This Row],[امتیاز نتیجه]:[امتیاز پاس گل]])</f>
        <v>1</v>
      </c>
    </row>
    <row r="53" spans="1:5">
      <c r="A53" s="10">
        <v>29466</v>
      </c>
      <c r="B53" s="10">
        <v>1</v>
      </c>
      <c r="C53" s="10">
        <v>0</v>
      </c>
      <c r="D53" s="10">
        <v>0</v>
      </c>
      <c r="E53" s="11">
        <f xml:space="preserve"> SUM(Round05[[#This Row],[امتیاز نتیجه]:[امتیاز پاس گل]])</f>
        <v>1</v>
      </c>
    </row>
    <row r="54" spans="1:5">
      <c r="A54" s="10">
        <v>8946</v>
      </c>
      <c r="B54" s="10">
        <v>1</v>
      </c>
      <c r="C54" s="10">
        <v>0</v>
      </c>
      <c r="D54" s="10">
        <v>0</v>
      </c>
      <c r="E54" s="11">
        <f xml:space="preserve"> SUM(Round05[[#This Row],[امتیاز نتیجه]:[امتیاز پاس گل]])</f>
        <v>1</v>
      </c>
    </row>
    <row r="55" spans="1:5">
      <c r="A55" s="10">
        <v>20270</v>
      </c>
      <c r="B55" s="10">
        <v>1</v>
      </c>
      <c r="C55" s="10">
        <v>0</v>
      </c>
      <c r="D55" s="10">
        <v>0</v>
      </c>
      <c r="E55" s="11">
        <f xml:space="preserve"> SUM(Round05[[#This Row],[امتیاز نتیجه]:[امتیاز پاس گل]])</f>
        <v>1</v>
      </c>
    </row>
    <row r="56" spans="1:5">
      <c r="A56" s="10">
        <v>29566</v>
      </c>
      <c r="B56" s="10">
        <v>1</v>
      </c>
      <c r="C56" s="10">
        <v>0</v>
      </c>
      <c r="D56" s="10">
        <v>0</v>
      </c>
      <c r="E56" s="11">
        <f xml:space="preserve"> SUM(Round05[[#This Row],[امتیاز نتیجه]:[امتیاز پاس گل]])</f>
        <v>1</v>
      </c>
    </row>
    <row r="57" spans="1:5">
      <c r="A57" s="10">
        <v>29641</v>
      </c>
      <c r="B57" s="10">
        <v>1</v>
      </c>
      <c r="C57" s="10">
        <v>0</v>
      </c>
      <c r="D57" s="10">
        <v>0</v>
      </c>
      <c r="E57" s="11">
        <f xml:space="preserve"> SUM(Round05[[#This Row],[امتیاز نتیجه]:[امتیاز پاس گل]])</f>
        <v>1</v>
      </c>
    </row>
    <row r="58" spans="1:5">
      <c r="A58" s="10">
        <v>29629</v>
      </c>
      <c r="B58" s="10">
        <v>1</v>
      </c>
      <c r="C58" s="10">
        <v>0</v>
      </c>
      <c r="D58" s="10">
        <v>0</v>
      </c>
      <c r="E58" s="11">
        <f xml:space="preserve"> SUM(Round05[[#This Row],[امتیاز نتیجه]:[امتیاز پاس گل]])</f>
        <v>1</v>
      </c>
    </row>
    <row r="59" spans="1:5">
      <c r="A59" s="10">
        <v>216</v>
      </c>
      <c r="B59" s="10">
        <v>1</v>
      </c>
      <c r="C59" s="10">
        <v>0</v>
      </c>
      <c r="D59" s="10">
        <v>0</v>
      </c>
      <c r="E59" s="11">
        <f xml:space="preserve"> SUM(Round05[[#This Row],[امتیاز نتیجه]:[امتیاز پاس گل]])</f>
        <v>1</v>
      </c>
    </row>
    <row r="60" spans="1:5">
      <c r="A60" s="10">
        <v>23377</v>
      </c>
      <c r="B60" s="10">
        <v>1</v>
      </c>
      <c r="C60" s="10">
        <v>0</v>
      </c>
      <c r="D60" s="10">
        <v>0</v>
      </c>
      <c r="E60" s="11">
        <f xml:space="preserve"> SUM(Round05[[#This Row],[امتیاز نتیجه]:[امتیاز پاس گل]])</f>
        <v>1</v>
      </c>
    </row>
    <row r="61" spans="1:5">
      <c r="A61" s="10">
        <v>29570</v>
      </c>
      <c r="B61" s="10">
        <v>1</v>
      </c>
      <c r="C61" s="10">
        <v>0</v>
      </c>
      <c r="D61" s="10">
        <v>0</v>
      </c>
      <c r="E61" s="11">
        <f xml:space="preserve"> SUM(Round05[[#This Row],[امتیاز نتیجه]:[امتیاز پاس گل]])</f>
        <v>1</v>
      </c>
    </row>
    <row r="62" spans="1:5">
      <c r="A62" s="10">
        <v>28535</v>
      </c>
      <c r="B62" s="10">
        <v>1</v>
      </c>
      <c r="C62" s="10">
        <v>0</v>
      </c>
      <c r="D62" s="10">
        <v>0</v>
      </c>
      <c r="E62" s="11">
        <f xml:space="preserve"> SUM(Round05[[#This Row],[امتیاز نتیجه]:[امتیاز پاس گل]])</f>
        <v>1</v>
      </c>
    </row>
    <row r="63" spans="1:5">
      <c r="A63" s="10">
        <v>27054</v>
      </c>
      <c r="B63" s="10">
        <v>1</v>
      </c>
      <c r="C63" s="10">
        <v>0</v>
      </c>
      <c r="D63" s="10">
        <v>0</v>
      </c>
      <c r="E63" s="11">
        <f xml:space="preserve"> SUM(Round05[[#This Row],[امتیاز نتیجه]:[امتیاز پاس گل]])</f>
        <v>1</v>
      </c>
    </row>
    <row r="64" spans="1:5">
      <c r="A64" s="10">
        <v>13267</v>
      </c>
      <c r="B64" s="10">
        <v>1</v>
      </c>
      <c r="C64" s="10">
        <v>0</v>
      </c>
      <c r="D64" s="10">
        <v>0</v>
      </c>
      <c r="E64" s="11">
        <f xml:space="preserve"> SUM(Round05[[#This Row],[امتیاز نتیجه]:[امتیاز پاس گل]])</f>
        <v>1</v>
      </c>
    </row>
    <row r="65" spans="1:5">
      <c r="A65" s="10">
        <v>29654</v>
      </c>
      <c r="B65" s="10">
        <v>1</v>
      </c>
      <c r="C65" s="10">
        <v>0</v>
      </c>
      <c r="D65" s="10">
        <v>0</v>
      </c>
      <c r="E65" s="11">
        <f xml:space="preserve"> SUM(Round05[[#This Row],[امتیاز نتیجه]:[امتیاز پاس گل]])</f>
        <v>1</v>
      </c>
    </row>
    <row r="66" spans="1:5">
      <c r="A66" s="10">
        <v>29571</v>
      </c>
      <c r="B66" s="10">
        <v>1</v>
      </c>
      <c r="C66" s="10">
        <v>0</v>
      </c>
      <c r="D66" s="10">
        <v>0</v>
      </c>
      <c r="E66" s="11">
        <f xml:space="preserve"> SUM(Round05[[#This Row],[امتیاز نتیجه]:[امتیاز پاس گل]])</f>
        <v>1</v>
      </c>
    </row>
    <row r="67" spans="1:5">
      <c r="A67" s="10">
        <v>12823</v>
      </c>
      <c r="B67" s="10">
        <v>1</v>
      </c>
      <c r="C67" s="10">
        <v>0</v>
      </c>
      <c r="D67" s="10">
        <v>0</v>
      </c>
      <c r="E67" s="11">
        <f xml:space="preserve"> SUM(Round05[[#This Row],[امتیاز نتیجه]:[امتیاز پاس گل]])</f>
        <v>1</v>
      </c>
    </row>
    <row r="68" spans="1:5">
      <c r="A68" s="10">
        <v>25927</v>
      </c>
      <c r="B68" s="10">
        <v>1</v>
      </c>
      <c r="C68" s="10">
        <v>0</v>
      </c>
      <c r="D68" s="10">
        <v>0</v>
      </c>
      <c r="E68" s="11">
        <f xml:space="preserve"> SUM(Round05[[#This Row],[امتیاز نتیجه]:[امتیاز پاس گل]])</f>
        <v>1</v>
      </c>
    </row>
    <row r="69" spans="1:5">
      <c r="A69" s="10">
        <v>3564</v>
      </c>
      <c r="B69" s="10">
        <v>1</v>
      </c>
      <c r="C69" s="10">
        <v>0</v>
      </c>
      <c r="D69" s="10">
        <v>0</v>
      </c>
      <c r="E69" s="11">
        <f xml:space="preserve"> SUM(Round05[[#This Row],[امتیاز نتیجه]:[امتیاز پاس گل]])</f>
        <v>1</v>
      </c>
    </row>
    <row r="70" spans="1:5">
      <c r="A70" s="10">
        <v>29577</v>
      </c>
      <c r="B70" s="10">
        <v>1</v>
      </c>
      <c r="C70" s="10">
        <v>0</v>
      </c>
      <c r="D70" s="10">
        <v>0</v>
      </c>
      <c r="E70" s="11">
        <f xml:space="preserve"> SUM(Round05[[#This Row],[امتیاز نتیجه]:[امتیاز پاس گل]])</f>
        <v>1</v>
      </c>
    </row>
    <row r="71" spans="1:5">
      <c r="A71" s="10">
        <v>29593</v>
      </c>
      <c r="B71" s="10">
        <v>1</v>
      </c>
      <c r="C71" s="10">
        <v>0</v>
      </c>
      <c r="D71" s="10">
        <v>0</v>
      </c>
      <c r="E71" s="11">
        <f xml:space="preserve"> SUM(Round05[[#This Row],[امتیاز نتیجه]:[امتیاز پاس گل]])</f>
        <v>1</v>
      </c>
    </row>
    <row r="72" spans="1:5">
      <c r="A72" s="10">
        <v>17142</v>
      </c>
      <c r="B72" s="10">
        <v>1</v>
      </c>
      <c r="C72" s="10">
        <v>0</v>
      </c>
      <c r="D72" s="10">
        <v>0</v>
      </c>
      <c r="E72" s="11">
        <f xml:space="preserve"> SUM(Round05[[#This Row],[امتیاز نتیجه]:[امتیاز پاس گل]])</f>
        <v>1</v>
      </c>
    </row>
    <row r="73" spans="1:5">
      <c r="A73" s="10">
        <v>24294</v>
      </c>
      <c r="B73" s="10">
        <v>1</v>
      </c>
      <c r="C73" s="10">
        <v>0</v>
      </c>
      <c r="D73" s="10">
        <v>0</v>
      </c>
      <c r="E73" s="11">
        <f xml:space="preserve"> SUM(Round05[[#This Row],[امتیاز نتیجه]:[امتیاز پاس گل]])</f>
        <v>1</v>
      </c>
    </row>
    <row r="74" spans="1:5">
      <c r="A74" s="10">
        <v>18300</v>
      </c>
      <c r="B74" s="10">
        <v>1</v>
      </c>
      <c r="C74" s="10">
        <v>0</v>
      </c>
      <c r="D74" s="10">
        <v>0</v>
      </c>
      <c r="E74" s="11">
        <f xml:space="preserve"> SUM(Round05[[#This Row],[امتیاز نتیجه]:[امتیاز پاس گل]])</f>
        <v>1</v>
      </c>
    </row>
    <row r="75" spans="1:5">
      <c r="A75" s="10">
        <v>29586</v>
      </c>
      <c r="B75" s="10">
        <v>1</v>
      </c>
      <c r="C75" s="10">
        <v>0</v>
      </c>
      <c r="D75" s="10">
        <v>0</v>
      </c>
      <c r="E75" s="11">
        <f xml:space="preserve"> SUM(Round05[[#This Row],[امتیاز نتیجه]:[امتیاز پاس گل]])</f>
        <v>1</v>
      </c>
    </row>
    <row r="76" spans="1:5">
      <c r="A76" s="10">
        <v>24697</v>
      </c>
      <c r="B76" s="10">
        <v>1</v>
      </c>
      <c r="C76" s="10">
        <v>0</v>
      </c>
      <c r="D76" s="10">
        <v>0</v>
      </c>
      <c r="E76" s="11">
        <f xml:space="preserve"> SUM(Round05[[#This Row],[امتیاز نتیجه]:[امتیاز پاس گل]])</f>
        <v>1</v>
      </c>
    </row>
    <row r="77" spans="1:5" ht="22.5" thickBot="1">
      <c r="A77" s="10">
        <v>11685</v>
      </c>
      <c r="B77" s="10">
        <v>1</v>
      </c>
      <c r="C77" s="10">
        <v>0</v>
      </c>
      <c r="D77" s="10">
        <v>0</v>
      </c>
      <c r="E77" s="11">
        <f xml:space="preserve"> SUM(Round05[[#This Row],[امتیاز نتیجه]:[امتیاز پاس گل]])</f>
        <v>1</v>
      </c>
    </row>
    <row r="78" spans="1:5" ht="23.25" thickTop="1">
      <c r="A78" s="14" t="s">
        <v>190</v>
      </c>
      <c r="B78" s="15"/>
      <c r="C78" s="15"/>
      <c r="D78" s="15"/>
      <c r="E78" s="16">
        <f>SUBTOTAL(101,Round05[مجموع امتیاز])</f>
        <v>1.236842105263158</v>
      </c>
    </row>
  </sheetData>
  <conditionalFormatting sqref="A3">
    <cfRule type="duplicateValues" dxfId="40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SUM(Round59[[#This Row],[امتیاز نتیجه]:[امتیاز پاس گل]])</f>
        <v>0</v>
      </c>
    </row>
    <row r="3" spans="1:5" ht="22.5">
      <c r="E3" s="6">
        <f xml:space="preserve"> SUM(Round59[[#This Row],[امتیاز نتیجه]:[امتیاز پاس گل]])</f>
        <v>0</v>
      </c>
    </row>
    <row r="4" spans="1:5" ht="22.5">
      <c r="E4" s="6">
        <f xml:space="preserve"> SUM(Round59[[#This Row],[امتیاز نتیجه]:[امتیاز پاس گل]])</f>
        <v>0</v>
      </c>
    </row>
    <row r="5" spans="1:5" ht="22.5">
      <c r="E5" s="6">
        <f xml:space="preserve"> SUM(Round59[[#This Row],[امتیاز نتیجه]:[امتیاز پاس گل]])</f>
        <v>0</v>
      </c>
    </row>
    <row r="6" spans="1:5" ht="22.5">
      <c r="E6" s="6">
        <f xml:space="preserve"> SUM(Round59[[#This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SUM(Round60[[#This Row],[امتیاز نتیجه]:[امتیاز پاس گل]])</f>
        <v>0</v>
      </c>
    </row>
    <row r="3" spans="1:5" ht="22.5">
      <c r="E3" s="6">
        <f xml:space="preserve"> SUM(Round60[[#This Row],[امتیاز نتیجه]:[امتیاز پاس گل]])</f>
        <v>0</v>
      </c>
    </row>
    <row r="4" spans="1:5" ht="22.5">
      <c r="E4" s="6">
        <f xml:space="preserve"> SUM(Round60[[#This Row],[امتیاز نتیجه]:[امتیاز پاس گل]])</f>
        <v>0</v>
      </c>
    </row>
    <row r="5" spans="1:5" ht="22.5">
      <c r="E5" s="6">
        <f xml:space="preserve"> SUM(Round60[[#This Row],[امتیاز نتیجه]:[امتیاز پاس گل]])</f>
        <v>0</v>
      </c>
    </row>
    <row r="6" spans="1:5" ht="22.5">
      <c r="E6" s="6">
        <f xml:space="preserve"> SUM(Round60[[#This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2"/>
  <sheetViews>
    <sheetView rightToLeft="1" topLeftCell="A55" workbookViewId="0">
      <selection activeCell="A72" sqref="A72:E7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6557</v>
      </c>
      <c r="B2" s="17">
        <v>5</v>
      </c>
      <c r="C2" s="17">
        <v>2</v>
      </c>
      <c r="D2" s="17">
        <v>1</v>
      </c>
      <c r="E2" s="11">
        <f xml:space="preserve"> SUM(Round06[[#This Row],[امتیاز نتیجه]:[امتیاز پاس گل]])</f>
        <v>8</v>
      </c>
    </row>
    <row r="3" spans="1:5">
      <c r="A3" s="10">
        <v>29328</v>
      </c>
      <c r="B3" s="10">
        <v>5</v>
      </c>
      <c r="C3" s="10">
        <v>2</v>
      </c>
      <c r="D3" s="10">
        <v>1</v>
      </c>
      <c r="E3" s="11">
        <f xml:space="preserve"> SUM(Round06[[#This Row],[امتیاز نتیجه]:[امتیاز پاس گل]])</f>
        <v>8</v>
      </c>
    </row>
    <row r="4" spans="1:5" ht="22.5">
      <c r="A4" s="1">
        <v>29560</v>
      </c>
      <c r="B4" s="1">
        <v>5</v>
      </c>
      <c r="C4" s="1">
        <v>2</v>
      </c>
      <c r="D4" s="1">
        <v>1</v>
      </c>
      <c r="E4" s="6">
        <f xml:space="preserve"> SUM(Round06[[#This Row],[امتیاز نتیجه]:[امتیاز پاس گل]])</f>
        <v>8</v>
      </c>
    </row>
    <row r="5" spans="1:5">
      <c r="A5" s="10">
        <v>29536</v>
      </c>
      <c r="B5" s="10">
        <v>5</v>
      </c>
      <c r="C5" s="10">
        <v>2</v>
      </c>
      <c r="D5" s="10">
        <v>0</v>
      </c>
      <c r="E5" s="11">
        <f xml:space="preserve"> SUM(Round06[[#This Row],[امتیاز نتیجه]:[امتیاز پاس گل]])</f>
        <v>7</v>
      </c>
    </row>
    <row r="6" spans="1:5">
      <c r="A6" s="10">
        <v>29466</v>
      </c>
      <c r="B6" s="10">
        <v>5</v>
      </c>
      <c r="C6" s="10">
        <v>2</v>
      </c>
      <c r="D6" s="10">
        <v>0</v>
      </c>
      <c r="E6" s="11">
        <f xml:space="preserve"> SUM(Round06[[#This Row],[امتیاز نتیجه]:[امتیاز پاس گل]])</f>
        <v>7</v>
      </c>
    </row>
    <row r="7" spans="1:5">
      <c r="A7" s="10">
        <v>22503</v>
      </c>
      <c r="B7" s="10">
        <v>5</v>
      </c>
      <c r="C7" s="10">
        <v>1</v>
      </c>
      <c r="D7" s="10">
        <v>1</v>
      </c>
      <c r="E7" s="11">
        <f xml:space="preserve"> SUM(Round06[[#This Row],[امتیاز نتیجه]:[امتیاز پاس گل]])</f>
        <v>7</v>
      </c>
    </row>
    <row r="8" spans="1:5">
      <c r="A8" s="10">
        <v>29611</v>
      </c>
      <c r="B8" s="10">
        <v>5</v>
      </c>
      <c r="C8" s="10">
        <v>0</v>
      </c>
      <c r="D8" s="10">
        <v>1</v>
      </c>
      <c r="E8" s="11">
        <f xml:space="preserve"> SUM(Round06[[#This Row],[امتیاز نتیجه]:[امتیاز پاس گل]])</f>
        <v>6</v>
      </c>
    </row>
    <row r="9" spans="1:5">
      <c r="A9" s="10">
        <v>29571</v>
      </c>
      <c r="B9" s="10">
        <v>5</v>
      </c>
      <c r="C9" s="10">
        <v>1</v>
      </c>
      <c r="D9" s="10">
        <v>0</v>
      </c>
      <c r="E9" s="11">
        <f xml:space="preserve"> SUM(Round06[[#This Row],[امتیاز نتیجه]:[امتیاز پاس گل]])</f>
        <v>6</v>
      </c>
    </row>
    <row r="10" spans="1:5" ht="22.5">
      <c r="A10" s="1">
        <v>29543</v>
      </c>
      <c r="B10" s="1">
        <v>5</v>
      </c>
      <c r="C10" s="1">
        <v>1</v>
      </c>
      <c r="D10" s="1">
        <v>0</v>
      </c>
      <c r="E10" s="6">
        <f xml:space="preserve"> SUM(Round06[[#This Row],[امتیاز نتیجه]:[امتیاز پاس گل]])</f>
        <v>6</v>
      </c>
    </row>
    <row r="11" spans="1:5">
      <c r="A11" s="10">
        <v>28715</v>
      </c>
      <c r="B11" s="10">
        <v>5</v>
      </c>
      <c r="C11" s="10">
        <v>1</v>
      </c>
      <c r="D11" s="10">
        <v>0</v>
      </c>
      <c r="E11" s="11">
        <f xml:space="preserve"> SUM(Round06[[#This Row],[امتیاز نتیجه]:[امتیاز پاس گل]])</f>
        <v>6</v>
      </c>
    </row>
    <row r="12" spans="1:5">
      <c r="A12" s="10">
        <v>20270</v>
      </c>
      <c r="B12" s="10">
        <v>5</v>
      </c>
      <c r="C12" s="10">
        <v>1</v>
      </c>
      <c r="D12" s="10">
        <v>0</v>
      </c>
      <c r="E12" s="11">
        <f xml:space="preserve"> SUM(Round06[[#This Row],[امتیاز نتیجه]:[امتیاز پاس گل]])</f>
        <v>6</v>
      </c>
    </row>
    <row r="13" spans="1:5">
      <c r="A13" s="10">
        <v>18508</v>
      </c>
      <c r="B13" s="10">
        <v>5</v>
      </c>
      <c r="C13" s="10">
        <v>1</v>
      </c>
      <c r="D13" s="10">
        <v>0</v>
      </c>
      <c r="E13" s="11">
        <f xml:space="preserve"> SUM(Round06[[#This Row],[امتیاز نتیجه]:[امتیاز پاس گل]])</f>
        <v>6</v>
      </c>
    </row>
    <row r="14" spans="1:5">
      <c r="A14" s="10">
        <v>13355</v>
      </c>
      <c r="B14" s="10">
        <v>5</v>
      </c>
      <c r="C14" s="10">
        <v>1</v>
      </c>
      <c r="D14" s="10">
        <v>0</v>
      </c>
      <c r="E14" s="11">
        <f xml:space="preserve"> SUM(Round06[[#This Row],[امتیاز نتیجه]:[امتیاز پاس گل]])</f>
        <v>6</v>
      </c>
    </row>
    <row r="15" spans="1:5">
      <c r="A15" s="10">
        <v>29629</v>
      </c>
      <c r="B15" s="10">
        <v>5</v>
      </c>
      <c r="C15" s="10">
        <v>0</v>
      </c>
      <c r="D15" s="10">
        <v>0</v>
      </c>
      <c r="E15" s="11">
        <f xml:space="preserve"> SUM(Round06[[#This Row],[امتیاز نتیجه]:[امتیاز پاس گل]])</f>
        <v>5</v>
      </c>
    </row>
    <row r="16" spans="1:5">
      <c r="A16" s="10">
        <v>29492</v>
      </c>
      <c r="B16" s="10">
        <v>5</v>
      </c>
      <c r="C16" s="10">
        <v>0</v>
      </c>
      <c r="D16" s="10">
        <v>0</v>
      </c>
      <c r="E16" s="11">
        <f xml:space="preserve"> SUM(Round06[[#This Row],[امتیاز نتیجه]:[امتیاز پاس گل]])</f>
        <v>5</v>
      </c>
    </row>
    <row r="17" spans="1:5" ht="22.5">
      <c r="A17" s="1">
        <v>27285</v>
      </c>
      <c r="B17" s="1">
        <v>5</v>
      </c>
      <c r="C17" s="1">
        <v>0</v>
      </c>
      <c r="D17" s="1">
        <v>0</v>
      </c>
      <c r="E17" s="6">
        <f xml:space="preserve"> SUM(Round06[[#This Row],[امتیاز نتیجه]:[امتیاز پاس گل]])</f>
        <v>5</v>
      </c>
    </row>
    <row r="18" spans="1:5">
      <c r="A18" s="10">
        <v>27054</v>
      </c>
      <c r="B18" s="10">
        <v>5</v>
      </c>
      <c r="C18" s="10">
        <v>0</v>
      </c>
      <c r="D18" s="10">
        <v>0</v>
      </c>
      <c r="E18" s="11">
        <f xml:space="preserve"> SUM(Round06[[#This Row],[امتیاز نتیجه]:[امتیاز پاس گل]])</f>
        <v>5</v>
      </c>
    </row>
    <row r="19" spans="1:5">
      <c r="A19" s="10">
        <v>26408</v>
      </c>
      <c r="B19" s="10">
        <v>5</v>
      </c>
      <c r="C19" s="10">
        <v>0</v>
      </c>
      <c r="D19" s="10">
        <v>0</v>
      </c>
      <c r="E19" s="11">
        <f xml:space="preserve"> SUM(Round06[[#This Row],[امتیاز نتیجه]:[امتیاز پاس گل]])</f>
        <v>5</v>
      </c>
    </row>
    <row r="20" spans="1:5">
      <c r="A20" s="10">
        <v>26298</v>
      </c>
      <c r="B20" s="10">
        <v>5</v>
      </c>
      <c r="C20" s="10">
        <v>0</v>
      </c>
      <c r="D20" s="10">
        <v>0</v>
      </c>
      <c r="E20" s="11">
        <f xml:space="preserve"> SUM(Round06[[#This Row],[امتیاز نتیجه]:[امتیاز پاس گل]])</f>
        <v>5</v>
      </c>
    </row>
    <row r="21" spans="1:5">
      <c r="A21" s="10">
        <v>25250</v>
      </c>
      <c r="B21" s="10">
        <v>5</v>
      </c>
      <c r="C21" s="10">
        <v>0</v>
      </c>
      <c r="D21" s="10">
        <v>0</v>
      </c>
      <c r="E21" s="11">
        <f xml:space="preserve"> SUM(Round06[[#This Row],[امتیاز نتیجه]:[امتیاز پاس گل]])</f>
        <v>5</v>
      </c>
    </row>
    <row r="22" spans="1:5">
      <c r="A22" s="10">
        <v>21822</v>
      </c>
      <c r="B22" s="10">
        <v>5</v>
      </c>
      <c r="C22" s="10">
        <v>0</v>
      </c>
      <c r="D22" s="10">
        <v>0</v>
      </c>
      <c r="E22" s="11">
        <f xml:space="preserve"> SUM(Round06[[#This Row],[امتیاز نتیجه]:[امتیاز پاس گل]])</f>
        <v>5</v>
      </c>
    </row>
    <row r="23" spans="1:5">
      <c r="A23" s="10">
        <v>3564</v>
      </c>
      <c r="B23" s="10">
        <v>5</v>
      </c>
      <c r="C23" s="10">
        <v>0</v>
      </c>
      <c r="D23" s="10">
        <v>0</v>
      </c>
      <c r="E23" s="11">
        <f xml:space="preserve"> SUM(Round06[[#This Row],[امتیاز نتیجه]:[امتیاز پاس گل]])</f>
        <v>5</v>
      </c>
    </row>
    <row r="24" spans="1:5">
      <c r="A24" s="10">
        <v>29570</v>
      </c>
      <c r="B24" s="10">
        <v>3</v>
      </c>
      <c r="C24" s="10">
        <v>1</v>
      </c>
      <c r="D24" s="10">
        <v>0</v>
      </c>
      <c r="E24" s="11">
        <f xml:space="preserve"> SUM(Round06[[#This Row],[امتیاز نتیجه]:[امتیاز پاس گل]])</f>
        <v>4</v>
      </c>
    </row>
    <row r="25" spans="1:5">
      <c r="A25" s="10">
        <v>26027</v>
      </c>
      <c r="B25" s="10">
        <v>3</v>
      </c>
      <c r="C25" s="10">
        <v>1</v>
      </c>
      <c r="D25" s="10">
        <v>0</v>
      </c>
      <c r="E25" s="11">
        <f xml:space="preserve"> SUM(Round06[[#This Row],[امتیاز نتیجه]:[امتیاز پاس گل]])</f>
        <v>4</v>
      </c>
    </row>
    <row r="26" spans="1:5">
      <c r="A26" s="10">
        <v>25396</v>
      </c>
      <c r="B26" s="10">
        <v>3</v>
      </c>
      <c r="C26" s="10">
        <v>1</v>
      </c>
      <c r="D26" s="10">
        <v>0</v>
      </c>
      <c r="E26" s="11">
        <f xml:space="preserve"> SUM(Round06[[#This Row],[امتیاز نتیجه]:[امتیاز پاس گل]])</f>
        <v>4</v>
      </c>
    </row>
    <row r="27" spans="1:5">
      <c r="A27" s="10">
        <v>17831</v>
      </c>
      <c r="B27" s="10">
        <v>3</v>
      </c>
      <c r="C27" s="10">
        <v>1</v>
      </c>
      <c r="D27" s="10">
        <v>0</v>
      </c>
      <c r="E27" s="11">
        <f xml:space="preserve"> SUM(Round06[[#This Row],[امتیاز نتیجه]:[امتیاز پاس گل]])</f>
        <v>4</v>
      </c>
    </row>
    <row r="28" spans="1:5">
      <c r="A28" s="10">
        <v>29687</v>
      </c>
      <c r="B28" s="10">
        <v>3</v>
      </c>
      <c r="C28" s="10">
        <v>0</v>
      </c>
      <c r="D28" s="10">
        <v>0</v>
      </c>
      <c r="E28" s="11">
        <f xml:space="preserve"> SUM(Round06[[#This Row],[امتیاز نتیجه]:[امتیاز پاس گل]])</f>
        <v>3</v>
      </c>
    </row>
    <row r="29" spans="1:5">
      <c r="A29" s="10">
        <v>29542</v>
      </c>
      <c r="B29" s="10">
        <v>1</v>
      </c>
      <c r="C29" s="10">
        <v>2</v>
      </c>
      <c r="D29" s="10">
        <v>0</v>
      </c>
      <c r="E29" s="11">
        <f xml:space="preserve"> SUM(Round06[[#This Row],[امتیاز نتیجه]:[امتیاز پاس گل]])</f>
        <v>3</v>
      </c>
    </row>
    <row r="30" spans="1:5">
      <c r="A30" s="10">
        <v>29231</v>
      </c>
      <c r="B30" s="10">
        <v>3</v>
      </c>
      <c r="C30" s="10">
        <v>0</v>
      </c>
      <c r="D30" s="10">
        <v>0</v>
      </c>
      <c r="E30" s="11">
        <f xml:space="preserve"> SUM(Round06[[#This Row],[امتیاز نتیجه]:[امتیاز پاس گل]])</f>
        <v>3</v>
      </c>
    </row>
    <row r="31" spans="1:5">
      <c r="A31" s="10">
        <v>27857</v>
      </c>
      <c r="B31" s="10">
        <v>1</v>
      </c>
      <c r="C31" s="10">
        <v>2</v>
      </c>
      <c r="D31" s="10">
        <v>0</v>
      </c>
      <c r="E31" s="11">
        <f xml:space="preserve"> SUM(Round06[[#This Row],[امتیاز نتیجه]:[امتیاز پاس گل]])</f>
        <v>3</v>
      </c>
    </row>
    <row r="32" spans="1:5">
      <c r="A32" s="10">
        <v>26883</v>
      </c>
      <c r="B32" s="10">
        <v>3</v>
      </c>
      <c r="C32" s="10">
        <v>0</v>
      </c>
      <c r="D32" s="10">
        <v>0</v>
      </c>
      <c r="E32" s="11">
        <f xml:space="preserve"> SUM(Round06[[#This Row],[امتیاز نتیجه]:[امتیاز پاس گل]])</f>
        <v>3</v>
      </c>
    </row>
    <row r="33" spans="1:5">
      <c r="A33" s="10">
        <v>26482</v>
      </c>
      <c r="B33" s="10">
        <v>3</v>
      </c>
      <c r="C33" s="10">
        <v>0</v>
      </c>
      <c r="D33" s="10">
        <v>0</v>
      </c>
      <c r="E33" s="11">
        <f xml:space="preserve"> SUM(Round06[[#This Row],[امتیاز نتیجه]:[امتیاز پاس گل]])</f>
        <v>3</v>
      </c>
    </row>
    <row r="34" spans="1:5">
      <c r="A34" s="10">
        <v>22952</v>
      </c>
      <c r="B34" s="10">
        <v>3</v>
      </c>
      <c r="C34" s="10">
        <v>0</v>
      </c>
      <c r="D34" s="10">
        <v>0</v>
      </c>
      <c r="E34" s="11">
        <f xml:space="preserve"> SUM(Round06[[#This Row],[امتیاز نتیجه]:[امتیاز پاس گل]])</f>
        <v>3</v>
      </c>
    </row>
    <row r="35" spans="1:5" ht="22.5">
      <c r="A35" s="1">
        <v>22089</v>
      </c>
      <c r="B35" s="1">
        <v>1</v>
      </c>
      <c r="C35" s="1">
        <v>2</v>
      </c>
      <c r="D35" s="1">
        <v>0</v>
      </c>
      <c r="E35" s="6">
        <f xml:space="preserve"> SUM(Round06[[#This Row],[امتیاز نتیجه]:[امتیاز پاس گل]])</f>
        <v>3</v>
      </c>
    </row>
    <row r="36" spans="1:5">
      <c r="A36" s="10">
        <v>19663</v>
      </c>
      <c r="B36" s="10">
        <v>3</v>
      </c>
      <c r="C36" s="10">
        <v>0</v>
      </c>
      <c r="D36" s="10">
        <v>0</v>
      </c>
      <c r="E36" s="11">
        <f xml:space="preserve"> SUM(Round06[[#This Row],[امتیاز نتیجه]:[امتیاز پاس گل]])</f>
        <v>3</v>
      </c>
    </row>
    <row r="37" spans="1:5">
      <c r="A37" s="10">
        <v>19415</v>
      </c>
      <c r="B37" s="10">
        <v>3</v>
      </c>
      <c r="C37" s="10">
        <v>0</v>
      </c>
      <c r="D37" s="10">
        <v>0</v>
      </c>
      <c r="E37" s="11">
        <f xml:space="preserve"> SUM(Round06[[#This Row],[امتیاز نتیجه]:[امتیاز پاس گل]])</f>
        <v>3</v>
      </c>
    </row>
    <row r="38" spans="1:5">
      <c r="A38" s="10">
        <v>19364</v>
      </c>
      <c r="B38" s="10">
        <v>3</v>
      </c>
      <c r="C38" s="10">
        <v>0</v>
      </c>
      <c r="D38" s="10">
        <v>0</v>
      </c>
      <c r="E38" s="11">
        <f xml:space="preserve"> SUM(Round06[[#This Row],[امتیاز نتیجه]:[امتیاز پاس گل]])</f>
        <v>3</v>
      </c>
    </row>
    <row r="39" spans="1:5">
      <c r="A39" s="10">
        <v>12882</v>
      </c>
      <c r="B39" s="10">
        <v>3</v>
      </c>
      <c r="C39" s="10">
        <v>0</v>
      </c>
      <c r="D39" s="10">
        <v>0</v>
      </c>
      <c r="E39" s="11">
        <f xml:space="preserve"> SUM(Round06[[#This Row],[امتیاز نتیجه]:[امتیاز پاس گل]])</f>
        <v>3</v>
      </c>
    </row>
    <row r="40" spans="1:5">
      <c r="A40" s="10">
        <v>29683</v>
      </c>
      <c r="B40" s="10">
        <v>1</v>
      </c>
      <c r="C40" s="10">
        <v>1</v>
      </c>
      <c r="D40" s="10">
        <v>0</v>
      </c>
      <c r="E40" s="11">
        <f xml:space="preserve"> SUM(Round06[[#This Row],[امتیاز نتیجه]:[امتیاز پاس گل]])</f>
        <v>2</v>
      </c>
    </row>
    <row r="41" spans="1:5">
      <c r="A41" s="10">
        <v>8946</v>
      </c>
      <c r="B41" s="10">
        <v>1</v>
      </c>
      <c r="C41" s="10">
        <v>1</v>
      </c>
      <c r="D41" s="10">
        <v>0</v>
      </c>
      <c r="E41" s="11">
        <f xml:space="preserve"> SUM(Round06[[#This Row],[امتیاز نتیجه]:[امتیاز پاس گل]])</f>
        <v>2</v>
      </c>
    </row>
    <row r="42" spans="1:5">
      <c r="A42" s="10">
        <v>7752</v>
      </c>
      <c r="B42" s="10">
        <v>1</v>
      </c>
      <c r="C42" s="10">
        <v>1</v>
      </c>
      <c r="D42" s="10">
        <v>0</v>
      </c>
      <c r="E42" s="11">
        <f xml:space="preserve"> SUM(Round06[[#This Row],[امتیاز نتیجه]:[امتیاز پاس گل]])</f>
        <v>2</v>
      </c>
    </row>
    <row r="43" spans="1:5">
      <c r="A43" s="10">
        <v>6333</v>
      </c>
      <c r="B43" s="10">
        <v>1</v>
      </c>
      <c r="C43" s="10">
        <v>1</v>
      </c>
      <c r="D43" s="10">
        <v>0</v>
      </c>
      <c r="E43" s="11">
        <f xml:space="preserve"> SUM(Round06[[#This Row],[امتیاز نتیجه]:[امتیاز پاس گل]])</f>
        <v>2</v>
      </c>
    </row>
    <row r="44" spans="1:5" ht="22.5">
      <c r="A44" s="1">
        <v>5914</v>
      </c>
      <c r="B44" s="1">
        <v>0</v>
      </c>
      <c r="C44" s="1">
        <v>1</v>
      </c>
      <c r="D44" s="1">
        <v>1</v>
      </c>
      <c r="E44" s="6">
        <f xml:space="preserve"> SUM(Round06[[#This Row],[امتیاز نتیجه]:[امتیاز پاس گل]])</f>
        <v>2</v>
      </c>
    </row>
    <row r="45" spans="1:5">
      <c r="A45" s="10">
        <v>2</v>
      </c>
      <c r="B45" s="10">
        <v>1</v>
      </c>
      <c r="C45" s="10">
        <v>1</v>
      </c>
      <c r="D45" s="10">
        <v>0</v>
      </c>
      <c r="E45" s="11">
        <f xml:space="preserve"> SUM(Round06[[#This Row],[امتیاز نتیجه]:[امتیاز پاس گل]])</f>
        <v>2</v>
      </c>
    </row>
    <row r="46" spans="1:5">
      <c r="A46" s="10">
        <v>29667</v>
      </c>
      <c r="B46" s="10">
        <v>1</v>
      </c>
      <c r="C46" s="10">
        <v>0</v>
      </c>
      <c r="D46" s="10">
        <v>0</v>
      </c>
      <c r="E46" s="11">
        <f xml:space="preserve"> SUM(Round06[[#This Row],[امتیاز نتیجه]:[امتیاز پاس گل]])</f>
        <v>1</v>
      </c>
    </row>
    <row r="47" spans="1:5">
      <c r="A47" s="10">
        <v>29640</v>
      </c>
      <c r="B47" s="10">
        <v>0</v>
      </c>
      <c r="C47" s="10">
        <v>1</v>
      </c>
      <c r="D47" s="10">
        <v>0</v>
      </c>
      <c r="E47" s="11">
        <f xml:space="preserve"> SUM(Round06[[#This Row],[امتیاز نتیجه]:[امتیاز پاس گل]])</f>
        <v>1</v>
      </c>
    </row>
    <row r="48" spans="1:5">
      <c r="A48" s="10">
        <v>29593</v>
      </c>
      <c r="B48" s="10">
        <v>0</v>
      </c>
      <c r="C48" s="10">
        <v>1</v>
      </c>
      <c r="D48" s="10">
        <v>0</v>
      </c>
      <c r="E48" s="11">
        <f xml:space="preserve"> SUM(Round06[[#This Row],[امتیاز نتیجه]:[امتیاز پاس گل]])</f>
        <v>1</v>
      </c>
    </row>
    <row r="49" spans="1:5">
      <c r="A49" s="10">
        <v>29489</v>
      </c>
      <c r="B49" s="10">
        <v>1</v>
      </c>
      <c r="C49" s="10">
        <v>0</v>
      </c>
      <c r="D49" s="10">
        <v>0</v>
      </c>
      <c r="E49" s="11">
        <f xml:space="preserve"> SUM(Round06[[#This Row],[امتیاز نتیجه]:[امتیاز پاس گل]])</f>
        <v>1</v>
      </c>
    </row>
    <row r="50" spans="1:5">
      <c r="A50" s="10">
        <v>28789</v>
      </c>
      <c r="B50" s="10">
        <v>0</v>
      </c>
      <c r="C50" s="10">
        <v>1</v>
      </c>
      <c r="D50" s="10">
        <v>0</v>
      </c>
      <c r="E50" s="11">
        <f xml:space="preserve"> SUM(Round06[[#This Row],[امتیاز نتیجه]:[امتیاز پاس گل]])</f>
        <v>1</v>
      </c>
    </row>
    <row r="51" spans="1:5">
      <c r="A51" s="10">
        <v>27427</v>
      </c>
      <c r="B51" s="10">
        <v>1</v>
      </c>
      <c r="C51" s="10">
        <v>0</v>
      </c>
      <c r="D51" s="10">
        <v>0</v>
      </c>
      <c r="E51" s="11">
        <f xml:space="preserve"> SUM(Round06[[#This Row],[امتیاز نتیجه]:[امتیاز پاس گل]])</f>
        <v>1</v>
      </c>
    </row>
    <row r="52" spans="1:5">
      <c r="A52" s="10">
        <v>27096</v>
      </c>
      <c r="B52" s="10">
        <v>1</v>
      </c>
      <c r="C52" s="10">
        <v>0</v>
      </c>
      <c r="D52" s="10">
        <v>0</v>
      </c>
      <c r="E52" s="11">
        <f xml:space="preserve"> SUM(Round06[[#This Row],[امتیاز نتیجه]:[امتیاز پاس گل]])</f>
        <v>1</v>
      </c>
    </row>
    <row r="53" spans="1:5">
      <c r="A53" s="10">
        <v>27060</v>
      </c>
      <c r="B53" s="10">
        <v>0</v>
      </c>
      <c r="C53" s="10">
        <v>1</v>
      </c>
      <c r="D53" s="10">
        <v>0</v>
      </c>
      <c r="E53" s="11">
        <f xml:space="preserve"> SUM(Round06[[#This Row],[امتیاز نتیجه]:[امتیاز پاس گل]])</f>
        <v>1</v>
      </c>
    </row>
    <row r="54" spans="1:5">
      <c r="A54" s="10">
        <v>24697</v>
      </c>
      <c r="B54" s="10">
        <v>1</v>
      </c>
      <c r="C54" s="10">
        <v>0</v>
      </c>
      <c r="D54" s="10">
        <v>0</v>
      </c>
      <c r="E54" s="11">
        <f xml:space="preserve"> SUM(Round06[[#This Row],[امتیاز نتیجه]:[امتیاز پاس گل]])</f>
        <v>1</v>
      </c>
    </row>
    <row r="55" spans="1:5">
      <c r="A55" s="10">
        <v>24294</v>
      </c>
      <c r="B55" s="10">
        <v>1</v>
      </c>
      <c r="C55" s="10">
        <v>0</v>
      </c>
      <c r="D55" s="10">
        <v>0</v>
      </c>
      <c r="E55" s="11">
        <f xml:space="preserve"> SUM(Round06[[#This Row],[امتیاز نتیجه]:[امتیاز پاس گل]])</f>
        <v>1</v>
      </c>
    </row>
    <row r="56" spans="1:5">
      <c r="A56" s="10">
        <v>22464</v>
      </c>
      <c r="B56" s="10">
        <v>1</v>
      </c>
      <c r="C56" s="10">
        <v>0</v>
      </c>
      <c r="D56" s="10">
        <v>0</v>
      </c>
      <c r="E56" s="11">
        <f xml:space="preserve"> SUM(Round06[[#This Row],[امتیاز نتیجه]:[امتیاز پاس گل]])</f>
        <v>1</v>
      </c>
    </row>
    <row r="57" spans="1:5">
      <c r="A57" s="10">
        <v>14987</v>
      </c>
      <c r="B57" s="10">
        <v>1</v>
      </c>
      <c r="C57" s="10">
        <v>0</v>
      </c>
      <c r="D57" s="10">
        <v>0</v>
      </c>
      <c r="E57" s="11">
        <f xml:space="preserve"> SUM(Round06[[#This Row],[امتیاز نتیجه]:[امتیاز پاس گل]])</f>
        <v>1</v>
      </c>
    </row>
    <row r="58" spans="1:5">
      <c r="A58" s="10">
        <v>13267</v>
      </c>
      <c r="B58" s="10">
        <v>1</v>
      </c>
      <c r="C58" s="10">
        <v>0</v>
      </c>
      <c r="D58" s="10">
        <v>0</v>
      </c>
      <c r="E58" s="11">
        <f xml:space="preserve"> SUM(Round06[[#This Row],[امتیاز نتیجه]:[امتیاز پاس گل]])</f>
        <v>1</v>
      </c>
    </row>
    <row r="59" spans="1:5">
      <c r="A59" s="10">
        <v>12823</v>
      </c>
      <c r="B59" s="10">
        <v>1</v>
      </c>
      <c r="C59" s="10">
        <v>0</v>
      </c>
      <c r="D59" s="10">
        <v>0</v>
      </c>
      <c r="E59" s="11">
        <f xml:space="preserve"> SUM(Round06[[#This Row],[امتیاز نتیجه]:[امتیاز پاس گل]])</f>
        <v>1</v>
      </c>
    </row>
    <row r="60" spans="1:5">
      <c r="A60" s="10">
        <v>9310</v>
      </c>
      <c r="B60" s="10">
        <v>1</v>
      </c>
      <c r="C60" s="10">
        <v>0</v>
      </c>
      <c r="D60" s="10">
        <v>0</v>
      </c>
      <c r="E60" s="11">
        <f xml:space="preserve"> SUM(Round06[[#This Row],[امتیاز نتیجه]:[امتیاز پاس گل]])</f>
        <v>1</v>
      </c>
    </row>
    <row r="61" spans="1:5">
      <c r="A61" s="10">
        <v>7448</v>
      </c>
      <c r="B61" s="10">
        <v>1</v>
      </c>
      <c r="C61" s="10">
        <v>0</v>
      </c>
      <c r="D61" s="10">
        <v>0</v>
      </c>
      <c r="E61" s="11">
        <f xml:space="preserve"> SUM(Round06[[#This Row],[امتیاز نتیجه]:[امتیاز پاس گل]])</f>
        <v>1</v>
      </c>
    </row>
    <row r="62" spans="1:5">
      <c r="A62" s="10">
        <v>29631</v>
      </c>
      <c r="B62" s="10">
        <v>0</v>
      </c>
      <c r="C62" s="10">
        <v>0</v>
      </c>
      <c r="D62" s="10">
        <v>0</v>
      </c>
      <c r="E62" s="11">
        <f xml:space="preserve"> SUM(Round06[[#This Row],[امتیاز نتیجه]:[امتیاز پاس گل]])</f>
        <v>0</v>
      </c>
    </row>
    <row r="63" spans="1:5">
      <c r="A63" s="10">
        <v>29594</v>
      </c>
      <c r="B63" s="10">
        <v>0</v>
      </c>
      <c r="C63" s="10">
        <v>0</v>
      </c>
      <c r="D63" s="10">
        <v>0</v>
      </c>
      <c r="E63" s="11">
        <f xml:space="preserve"> SUM(Round06[[#This Row],[امتیاز نتیجه]:[امتیاز پاس گل]])</f>
        <v>0</v>
      </c>
    </row>
    <row r="64" spans="1:5">
      <c r="A64" s="10">
        <v>29554</v>
      </c>
      <c r="B64" s="10">
        <v>0</v>
      </c>
      <c r="C64" s="10">
        <v>0</v>
      </c>
      <c r="D64" s="10">
        <v>0</v>
      </c>
      <c r="E64" s="11">
        <f xml:space="preserve"> SUM(Round06[[#This Row],[امتیاز نتیجه]:[امتیاز پاس گل]])</f>
        <v>0</v>
      </c>
    </row>
    <row r="65" spans="1:5">
      <c r="A65" s="10">
        <v>29490</v>
      </c>
      <c r="B65" s="10">
        <v>0</v>
      </c>
      <c r="C65" s="10">
        <v>0</v>
      </c>
      <c r="D65" s="10">
        <v>0</v>
      </c>
      <c r="E65" s="11">
        <f xml:space="preserve"> SUM(Round06[[#This Row],[امتیاز نتیجه]:[امتیاز پاس گل]])</f>
        <v>0</v>
      </c>
    </row>
    <row r="66" spans="1:5">
      <c r="A66" s="10">
        <v>29446</v>
      </c>
      <c r="B66" s="10">
        <v>0</v>
      </c>
      <c r="C66" s="10">
        <v>0</v>
      </c>
      <c r="D66" s="10">
        <v>0</v>
      </c>
      <c r="E66" s="11">
        <f xml:space="preserve"> SUM(Round06[[#This Row],[امتیاز نتیجه]:[امتیاز پاس گل]])</f>
        <v>0</v>
      </c>
    </row>
    <row r="67" spans="1:5">
      <c r="A67" s="10">
        <v>28965</v>
      </c>
      <c r="B67" s="10">
        <v>0</v>
      </c>
      <c r="C67" s="10">
        <v>0</v>
      </c>
      <c r="D67" s="10">
        <v>0</v>
      </c>
      <c r="E67" s="11">
        <f xml:space="preserve"> SUM(Round06[[#This Row],[امتیاز نتیجه]:[امتیاز پاس گل]])</f>
        <v>0</v>
      </c>
    </row>
    <row r="68" spans="1:5">
      <c r="A68" s="10">
        <v>28535</v>
      </c>
      <c r="B68" s="10">
        <v>0</v>
      </c>
      <c r="C68" s="10">
        <v>0</v>
      </c>
      <c r="D68" s="10">
        <v>0</v>
      </c>
      <c r="E68" s="11">
        <f xml:space="preserve"> SUM(Round06[[#This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SUM(Round06[[#This Row],[امتیاز نتیجه]:[امتیاز پاس گل]])</f>
        <v>0</v>
      </c>
    </row>
    <row r="70" spans="1:5">
      <c r="A70" s="10">
        <v>3791</v>
      </c>
      <c r="B70" s="10">
        <v>0</v>
      </c>
      <c r="C70" s="10">
        <v>0</v>
      </c>
      <c r="D70" s="10">
        <v>0</v>
      </c>
      <c r="E70" s="11">
        <f xml:space="preserve"> SUM(Round06[[#This Row],[امتیاز نتیجه]:[امتیاز پاس گل]])</f>
        <v>0</v>
      </c>
    </row>
    <row r="71" spans="1:5" ht="22.5" thickBot="1">
      <c r="A71" s="10">
        <v>216</v>
      </c>
      <c r="B71" s="10">
        <v>0</v>
      </c>
      <c r="C71" s="10">
        <v>0</v>
      </c>
      <c r="D71" s="10">
        <v>0</v>
      </c>
      <c r="E71" s="11">
        <f xml:space="preserve"> SUM(Round06[[#This Row],[امتیاز نتیجه]:[امتیاز پاس گل]])</f>
        <v>0</v>
      </c>
    </row>
    <row r="72" spans="1:5" ht="23.25" thickTop="1">
      <c r="A72" s="14" t="s">
        <v>190</v>
      </c>
      <c r="B72" s="15"/>
      <c r="C72" s="15"/>
      <c r="D72" s="15"/>
      <c r="E72" s="16">
        <f>SUBTOTAL(101,Round06[مجموع امتیاز])</f>
        <v>3.0285714285714285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1"/>
  <sheetViews>
    <sheetView rightToLeft="1" workbookViewId="0">
      <selection activeCell="D13" sqref="D1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21822</v>
      </c>
      <c r="B2" s="17">
        <v>5</v>
      </c>
      <c r="C2" s="17">
        <v>0</v>
      </c>
      <c r="D2" s="17">
        <v>0</v>
      </c>
      <c r="E2" s="11">
        <f xml:space="preserve"> SUM(Round07[[#This Row],[امتیاز نتیجه]:[امتیاز پاس گل]])</f>
        <v>5</v>
      </c>
    </row>
    <row r="3" spans="1:5">
      <c r="A3" s="10">
        <v>29687</v>
      </c>
      <c r="B3" s="10">
        <v>3</v>
      </c>
      <c r="C3" s="10">
        <v>0</v>
      </c>
      <c r="D3" s="10">
        <v>0</v>
      </c>
      <c r="E3" s="11">
        <f xml:space="preserve"> SUM(Round07[[#This Row],[امتیاز نتیجه]:[امتیاز پاس گل]])</f>
        <v>3</v>
      </c>
    </row>
    <row r="4" spans="1:5">
      <c r="A4" s="10">
        <v>29611</v>
      </c>
      <c r="B4" s="10">
        <v>0</v>
      </c>
      <c r="C4" s="10">
        <v>1</v>
      </c>
      <c r="D4" s="10">
        <v>0</v>
      </c>
      <c r="E4" s="11">
        <f xml:space="preserve"> SUM(Round07[[#This Row],[امتیاز نتیجه]:[امتیاز پاس گل]])</f>
        <v>1</v>
      </c>
    </row>
    <row r="5" spans="1:5">
      <c r="A5" s="10">
        <v>29631</v>
      </c>
      <c r="B5" s="10">
        <v>0</v>
      </c>
      <c r="C5" s="10">
        <v>1</v>
      </c>
      <c r="D5" s="10">
        <v>0</v>
      </c>
      <c r="E5" s="11">
        <f xml:space="preserve"> SUM(Round07[[#This Row],[امتیاز نتیجه]:[امتیاز پاس گل]])</f>
        <v>1</v>
      </c>
    </row>
    <row r="6" spans="1:5">
      <c r="A6" s="10">
        <v>18430</v>
      </c>
      <c r="B6" s="10">
        <v>0</v>
      </c>
      <c r="C6" s="10">
        <v>1</v>
      </c>
      <c r="D6" s="10">
        <v>0</v>
      </c>
      <c r="E6" s="11">
        <f xml:space="preserve"> SUM(Round07[[#This Row],[امتیاز نتیجه]:[امتیاز پاس گل]])</f>
        <v>1</v>
      </c>
    </row>
    <row r="7" spans="1:5">
      <c r="A7" s="10">
        <v>27092</v>
      </c>
      <c r="B7" s="10">
        <v>0</v>
      </c>
      <c r="C7" s="10">
        <v>1</v>
      </c>
      <c r="D7" s="10">
        <v>0</v>
      </c>
      <c r="E7" s="11">
        <f xml:space="preserve"> SUM(Round07[[#This Row],[امتیاز نتیجه]:[امتیاز پاس گل]])</f>
        <v>1</v>
      </c>
    </row>
    <row r="8" spans="1:5">
      <c r="A8" s="10">
        <v>26482</v>
      </c>
      <c r="B8" s="10">
        <v>0</v>
      </c>
      <c r="C8" s="10">
        <v>1</v>
      </c>
      <c r="D8" s="10">
        <v>0</v>
      </c>
      <c r="E8" s="11">
        <f xml:space="preserve"> SUM(Round07[[#This Row],[امتیاز نتیجه]:[امتیاز پاس گل]])</f>
        <v>1</v>
      </c>
    </row>
    <row r="9" spans="1:5">
      <c r="A9" s="10">
        <v>13267</v>
      </c>
      <c r="B9" s="10">
        <v>0</v>
      </c>
      <c r="C9" s="10">
        <v>1</v>
      </c>
      <c r="D9" s="10">
        <v>0</v>
      </c>
      <c r="E9" s="11">
        <f xml:space="preserve"> SUM(Round07[[#This Row],[امتیاز نتیجه]:[امتیاز پاس گل]])</f>
        <v>1</v>
      </c>
    </row>
    <row r="10" spans="1:5">
      <c r="A10" s="10">
        <v>26298</v>
      </c>
      <c r="B10" s="10">
        <v>0</v>
      </c>
      <c r="C10" s="10">
        <v>1</v>
      </c>
      <c r="D10" s="10">
        <v>0</v>
      </c>
      <c r="E10" s="11">
        <f xml:space="preserve"> SUM(Round07[[#This Row],[امتیاز نتیجه]:[امتیاز پاس گل]])</f>
        <v>1</v>
      </c>
    </row>
    <row r="11" spans="1:5">
      <c r="A11" s="10">
        <v>24294</v>
      </c>
      <c r="B11" s="10">
        <v>0</v>
      </c>
      <c r="C11" s="10">
        <v>1</v>
      </c>
      <c r="D11" s="10">
        <v>0</v>
      </c>
      <c r="E11" s="11">
        <f xml:space="preserve"> SUM(Round07[[#This Row],[امتیاز نتیجه]:[امتیاز پاس گل]])</f>
        <v>1</v>
      </c>
    </row>
    <row r="12" spans="1:5" ht="22.5">
      <c r="A12" s="1">
        <v>29543</v>
      </c>
      <c r="B12" s="1">
        <v>0</v>
      </c>
      <c r="C12" s="1">
        <v>0</v>
      </c>
      <c r="D12" s="1">
        <v>0</v>
      </c>
      <c r="E12" s="6">
        <f xml:space="preserve"> SUM(Round07[[#This Row],[امتیاز نتیجه]:[امتیاز پاس گل]])</f>
        <v>0</v>
      </c>
    </row>
    <row r="13" spans="1:5" ht="22.5">
      <c r="A13" s="1">
        <v>27427</v>
      </c>
      <c r="B13" s="1">
        <v>0</v>
      </c>
      <c r="C13" s="1">
        <v>0</v>
      </c>
      <c r="D13" s="1">
        <v>0</v>
      </c>
      <c r="E13" s="6">
        <f xml:space="preserve"> SUM(Round07[[#This Row],[امتیاز نتیجه]:[امتیاز پاس گل]])</f>
        <v>0</v>
      </c>
    </row>
    <row r="14" spans="1:5" ht="22.5">
      <c r="A14" s="1">
        <v>216</v>
      </c>
      <c r="B14" s="1">
        <v>0</v>
      </c>
      <c r="C14" s="1">
        <v>0</v>
      </c>
      <c r="D14" s="1">
        <v>0</v>
      </c>
      <c r="E14" s="6">
        <f xml:space="preserve"> SUM(Round07[[#This Row],[امتیاز نتیجه]:[امتیاز پاس گل]])</f>
        <v>0</v>
      </c>
    </row>
    <row r="15" spans="1:5" ht="22.5">
      <c r="A15" s="1">
        <v>25250</v>
      </c>
      <c r="B15" s="1">
        <v>0</v>
      </c>
      <c r="C15" s="1">
        <v>0</v>
      </c>
      <c r="D15" s="1">
        <v>0</v>
      </c>
      <c r="E15" s="6">
        <f xml:space="preserve"> SUM(Round07[[#This Row],[امتیاز نتیجه]:[امتیاز پاس گل]])</f>
        <v>0</v>
      </c>
    </row>
    <row r="16" spans="1:5" ht="22.5">
      <c r="A16" s="1">
        <v>14987</v>
      </c>
      <c r="B16" s="1">
        <v>0</v>
      </c>
      <c r="C16" s="1">
        <v>0</v>
      </c>
      <c r="D16" s="1">
        <v>0</v>
      </c>
      <c r="E16" s="6">
        <f xml:space="preserve"> SUM(Round07[[#This Row],[امتیاز نتیجه]:[امتیاز پاس گل]])</f>
        <v>0</v>
      </c>
    </row>
    <row r="17" spans="1:5">
      <c r="A17" s="10">
        <v>6557</v>
      </c>
      <c r="B17" s="10">
        <v>0</v>
      </c>
      <c r="C17" s="10">
        <v>0</v>
      </c>
      <c r="D17" s="10">
        <v>0</v>
      </c>
      <c r="E17" s="11">
        <f xml:space="preserve"> SUM(Round07[[#This Row],[امتیاز نتیجه]:[امتیاز پاس گل]])</f>
        <v>0</v>
      </c>
    </row>
    <row r="18" spans="1:5">
      <c r="A18" s="10">
        <v>22952</v>
      </c>
      <c r="B18" s="10">
        <v>0</v>
      </c>
      <c r="C18" s="10">
        <v>0</v>
      </c>
      <c r="D18" s="10">
        <v>0</v>
      </c>
      <c r="E18" s="11">
        <f xml:space="preserve"> SUM(Round07[[#This Row],[امتیاز نتیجه]:[امتیاز پاس گل]])</f>
        <v>0</v>
      </c>
    </row>
    <row r="19" spans="1:5">
      <c r="A19" s="10">
        <v>29542</v>
      </c>
      <c r="B19" s="10">
        <v>0</v>
      </c>
      <c r="C19" s="10">
        <v>0</v>
      </c>
      <c r="D19" s="10">
        <v>0</v>
      </c>
      <c r="E19" s="11">
        <f xml:space="preserve"> SUM(Round07[[#This Row],[امتیاز نتیجه]:[امتیاز پاس گل]])</f>
        <v>0</v>
      </c>
    </row>
    <row r="20" spans="1:5">
      <c r="A20" s="10">
        <v>29688</v>
      </c>
      <c r="B20" s="10">
        <v>0</v>
      </c>
      <c r="C20" s="10">
        <v>0</v>
      </c>
      <c r="D20" s="10">
        <v>0</v>
      </c>
      <c r="E20" s="11">
        <f xml:space="preserve"> SUM(Round07[[#This Row],[امتیاز نتیجه]:[امتیاز پاس گل]])</f>
        <v>0</v>
      </c>
    </row>
    <row r="21" spans="1:5">
      <c r="A21" s="10">
        <v>29560</v>
      </c>
      <c r="B21" s="10">
        <v>0</v>
      </c>
      <c r="C21" s="10">
        <v>0</v>
      </c>
      <c r="D21" s="10">
        <v>0</v>
      </c>
      <c r="E21" s="11">
        <f xml:space="preserve"> SUM(Round07[[#This Row],[امتیاز نتیجه]:[امتیاز پاس گل]])</f>
        <v>0</v>
      </c>
    </row>
    <row r="22" spans="1:5">
      <c r="A22" s="10">
        <v>29536</v>
      </c>
      <c r="B22" s="10">
        <v>0</v>
      </c>
      <c r="C22" s="10">
        <v>0</v>
      </c>
      <c r="D22" s="10">
        <v>0</v>
      </c>
      <c r="E22" s="11">
        <f xml:space="preserve"> SUM(Round07[[#This Row],[امتیاز نتیجه]:[امتیاز پاس گل]])</f>
        <v>0</v>
      </c>
    </row>
    <row r="23" spans="1:5">
      <c r="A23" s="10">
        <v>29446</v>
      </c>
      <c r="B23" s="10">
        <v>0</v>
      </c>
      <c r="C23" s="10">
        <v>0</v>
      </c>
      <c r="D23" s="10">
        <v>0</v>
      </c>
      <c r="E23" s="11">
        <f xml:space="preserve"> SUM(Round07[[#This Row],[امتیاز نتیجه]:[امتیاز پاس گل]])</f>
        <v>0</v>
      </c>
    </row>
    <row r="24" spans="1:5">
      <c r="A24" s="10">
        <v>18508</v>
      </c>
      <c r="B24" s="10">
        <v>0</v>
      </c>
      <c r="C24" s="10">
        <v>0</v>
      </c>
      <c r="D24" s="10">
        <v>0</v>
      </c>
      <c r="E24" s="11">
        <f xml:space="preserve"> SUM(Round07[[#This Row],[امتیاز نتیجه]:[امتیاز پاس گل]])</f>
        <v>0</v>
      </c>
    </row>
    <row r="25" spans="1:5">
      <c r="A25" s="10">
        <v>27285</v>
      </c>
      <c r="B25" s="10">
        <v>0</v>
      </c>
      <c r="C25" s="10">
        <v>0</v>
      </c>
      <c r="D25" s="10">
        <v>0</v>
      </c>
      <c r="E25" s="11">
        <f xml:space="preserve"> SUM(Round07[[#This Row],[امتیاز نتیجه]:[امتیاز پاس گل]])</f>
        <v>0</v>
      </c>
    </row>
    <row r="26" spans="1:5">
      <c r="A26" s="10">
        <v>29410</v>
      </c>
      <c r="B26" s="10">
        <v>0</v>
      </c>
      <c r="C26" s="10">
        <v>0</v>
      </c>
      <c r="D26" s="10">
        <v>0</v>
      </c>
      <c r="E26" s="11">
        <f xml:space="preserve"> SUM(Round07[[#This Row],[امتیاز نتیجه]:[امتیاز پاس گل]])</f>
        <v>0</v>
      </c>
    </row>
    <row r="27" spans="1:5">
      <c r="A27" s="10">
        <v>5464</v>
      </c>
      <c r="B27" s="10">
        <v>0</v>
      </c>
      <c r="C27" s="10">
        <v>0</v>
      </c>
      <c r="D27" s="10">
        <v>0</v>
      </c>
      <c r="E27" s="11">
        <f xml:space="preserve"> SUM(Round07[[#This Row],[امتیاز نتیجه]:[امتیاز پاس گل]])</f>
        <v>0</v>
      </c>
    </row>
    <row r="28" spans="1:5">
      <c r="A28" s="10">
        <v>5914</v>
      </c>
      <c r="B28" s="10">
        <v>0</v>
      </c>
      <c r="C28" s="10">
        <v>0</v>
      </c>
      <c r="D28" s="10">
        <v>0</v>
      </c>
      <c r="E28" s="11">
        <f xml:space="preserve"> SUM(Round07[[#This Row],[امتیاز نتیجه]:[امتیاز پاس گل]])</f>
        <v>0</v>
      </c>
    </row>
    <row r="29" spans="1:5">
      <c r="A29" s="10">
        <v>29566</v>
      </c>
      <c r="B29" s="10">
        <v>0</v>
      </c>
      <c r="C29" s="10">
        <v>0</v>
      </c>
      <c r="D29" s="10">
        <v>0</v>
      </c>
      <c r="E29" s="11">
        <f xml:space="preserve"> SUM(Round07[[#This Row],[امتیاز نتیجه]:[امتیاز پاس گل]])</f>
        <v>0</v>
      </c>
    </row>
    <row r="30" spans="1:5">
      <c r="A30" s="10">
        <v>12882</v>
      </c>
      <c r="B30" s="10">
        <v>0</v>
      </c>
      <c r="C30" s="10">
        <v>0</v>
      </c>
      <c r="D30" s="10">
        <v>0</v>
      </c>
      <c r="E30" s="11">
        <f xml:space="preserve"> SUM(Round07[[#This Row],[امتیاز نتیجه]:[امتیاز پاس گل]])</f>
        <v>0</v>
      </c>
    </row>
    <row r="31" spans="1:5">
      <c r="A31" s="10">
        <v>22503</v>
      </c>
      <c r="B31" s="10">
        <v>0</v>
      </c>
      <c r="C31" s="10">
        <v>0</v>
      </c>
      <c r="D31" s="10">
        <v>0</v>
      </c>
      <c r="E31" s="11">
        <f xml:space="preserve"> SUM(Round07[[#This Row],[امتیاز نتیجه]:[امتیاز پاس گل]])</f>
        <v>0</v>
      </c>
    </row>
    <row r="32" spans="1:5">
      <c r="A32" s="10">
        <v>8946</v>
      </c>
      <c r="B32" s="10">
        <v>0</v>
      </c>
      <c r="C32" s="10">
        <v>0</v>
      </c>
      <c r="D32" s="10">
        <v>0</v>
      </c>
      <c r="E32" s="11">
        <f xml:space="preserve"> SUM(Round07[[#This Row],[امتیاز نتیجه]:[امتیاز پاس گل]])</f>
        <v>0</v>
      </c>
    </row>
    <row r="33" spans="1:5">
      <c r="A33" s="10">
        <v>29687</v>
      </c>
      <c r="B33" s="10">
        <v>0</v>
      </c>
      <c r="C33" s="10">
        <v>0</v>
      </c>
      <c r="D33" s="10">
        <v>0</v>
      </c>
      <c r="E33" s="11">
        <f xml:space="preserve"> SUM(Round07[[#This Row],[امتیاز نتیجه]:[امتیاز پاس گل]])</f>
        <v>0</v>
      </c>
    </row>
    <row r="34" spans="1:5">
      <c r="A34" s="10">
        <v>26883</v>
      </c>
      <c r="B34" s="10">
        <v>0</v>
      </c>
      <c r="C34" s="10">
        <v>0</v>
      </c>
      <c r="D34" s="10">
        <v>0</v>
      </c>
      <c r="E34" s="11">
        <f xml:space="preserve"> SUM(Round07[[#This Row],[امتیاز نتیجه]:[امتیاز پاس گل]])</f>
        <v>0</v>
      </c>
    </row>
    <row r="35" spans="1:5">
      <c r="A35" s="10">
        <v>29525</v>
      </c>
      <c r="B35" s="10">
        <v>0</v>
      </c>
      <c r="C35" s="10">
        <v>0</v>
      </c>
      <c r="D35" s="10">
        <v>0</v>
      </c>
      <c r="E35" s="11">
        <f xml:space="preserve"> SUM(Round07[[#This Row],[امتیاز نتیجه]:[امتیاز پاس گل]])</f>
        <v>0</v>
      </c>
    </row>
    <row r="36" spans="1:5">
      <c r="A36" s="10">
        <v>27857</v>
      </c>
      <c r="B36" s="10">
        <v>0</v>
      </c>
      <c r="C36" s="10">
        <v>0</v>
      </c>
      <c r="D36" s="10">
        <v>0</v>
      </c>
      <c r="E36" s="11">
        <f xml:space="preserve"> SUM(Round07[[#This Row],[امتیاز نتیجه]:[امتیاز پاس گل]])</f>
        <v>0</v>
      </c>
    </row>
    <row r="37" spans="1:5">
      <c r="A37" s="10">
        <v>29690</v>
      </c>
      <c r="B37" s="10">
        <v>0</v>
      </c>
      <c r="C37" s="10">
        <v>0</v>
      </c>
      <c r="D37" s="10">
        <v>0</v>
      </c>
      <c r="E37" s="11">
        <f xml:space="preserve"> SUM(Round07[[#This Row],[امتیاز نتیجه]:[امتیاز پاس گل]])</f>
        <v>0</v>
      </c>
    </row>
    <row r="38" spans="1:5">
      <c r="A38" s="10">
        <v>29594</v>
      </c>
      <c r="B38" s="10">
        <v>0</v>
      </c>
      <c r="C38" s="10">
        <v>0</v>
      </c>
      <c r="D38" s="10">
        <v>0</v>
      </c>
      <c r="E38" s="11">
        <f xml:space="preserve"> SUM(Round07[[#This Row],[امتیاز نتیجه]:[امتیاز پاس گل]])</f>
        <v>0</v>
      </c>
    </row>
    <row r="39" spans="1:5">
      <c r="A39" s="10">
        <v>20722</v>
      </c>
      <c r="B39" s="10">
        <v>0</v>
      </c>
      <c r="C39" s="10">
        <v>0</v>
      </c>
      <c r="D39" s="10">
        <v>0</v>
      </c>
      <c r="E39" s="11">
        <f xml:space="preserve"> SUM(Round07[[#This Row],[امتیاز نتیجه]:[امتیاز پاس گل]])</f>
        <v>0</v>
      </c>
    </row>
    <row r="40" spans="1:5">
      <c r="A40" s="10">
        <v>7448</v>
      </c>
      <c r="B40" s="10">
        <v>0</v>
      </c>
      <c r="C40" s="10">
        <v>0</v>
      </c>
      <c r="D40" s="10">
        <v>0</v>
      </c>
      <c r="E40" s="11">
        <f xml:space="preserve"> SUM(Round07[[#This Row],[امتیاز نتیجه]:[امتیاز پاس گل]])</f>
        <v>0</v>
      </c>
    </row>
    <row r="41" spans="1:5">
      <c r="A41" s="10">
        <v>2</v>
      </c>
      <c r="B41" s="10">
        <v>0</v>
      </c>
      <c r="C41" s="10">
        <v>0</v>
      </c>
      <c r="D41" s="10">
        <v>0</v>
      </c>
      <c r="E41" s="11">
        <f xml:space="preserve"> SUM(Round07[[#This Row],[امتیاز نتیجه]:[امتیاز پاس گل]])</f>
        <v>0</v>
      </c>
    </row>
    <row r="42" spans="1:5">
      <c r="A42" s="10">
        <v>19364</v>
      </c>
      <c r="B42" s="10">
        <v>0</v>
      </c>
      <c r="C42" s="10">
        <v>0</v>
      </c>
      <c r="D42" s="10">
        <v>0</v>
      </c>
      <c r="E42" s="11">
        <f xml:space="preserve"> SUM(Round07[[#This Row],[امتیاز نتیجه]:[امتیاز پاس گل]])</f>
        <v>0</v>
      </c>
    </row>
    <row r="43" spans="1:5">
      <c r="A43" s="10">
        <v>20270</v>
      </c>
      <c r="B43" s="10">
        <v>0</v>
      </c>
      <c r="C43" s="10">
        <v>0</v>
      </c>
      <c r="D43" s="10">
        <v>0</v>
      </c>
      <c r="E43" s="11">
        <f xml:space="preserve"> SUM(Round07[[#This Row],[امتیاز نتیجه]:[امتیاز پاس گل]])</f>
        <v>0</v>
      </c>
    </row>
    <row r="44" spans="1:5">
      <c r="A44" s="10">
        <v>29490</v>
      </c>
      <c r="B44" s="10">
        <v>0</v>
      </c>
      <c r="C44" s="10">
        <v>0</v>
      </c>
      <c r="D44" s="10">
        <v>0</v>
      </c>
      <c r="E44" s="11">
        <f xml:space="preserve"> SUM(Round07[[#This Row],[امتیاز نتیجه]:[امتیاز پاس گل]])</f>
        <v>0</v>
      </c>
    </row>
    <row r="45" spans="1:5">
      <c r="A45" s="10">
        <v>19186</v>
      </c>
      <c r="B45" s="10">
        <v>0</v>
      </c>
      <c r="C45" s="10">
        <v>0</v>
      </c>
      <c r="D45" s="10">
        <v>0</v>
      </c>
      <c r="E45" s="11">
        <f xml:space="preserve"> SUM(Round07[[#This Row],[امتیاز نتیجه]:[امتیاز پاس گل]])</f>
        <v>0</v>
      </c>
    </row>
    <row r="46" spans="1:5">
      <c r="A46" s="10">
        <v>28965</v>
      </c>
      <c r="B46" s="10">
        <v>0</v>
      </c>
      <c r="C46" s="10">
        <v>0</v>
      </c>
      <c r="D46" s="10">
        <v>0</v>
      </c>
      <c r="E46" s="11">
        <f xml:space="preserve"> SUM(Round07[[#This Row],[امتیاز نتیجه]:[امتیاز پاس گل]])</f>
        <v>0</v>
      </c>
    </row>
    <row r="47" spans="1:5">
      <c r="A47" s="10">
        <v>29554</v>
      </c>
      <c r="B47" s="10">
        <v>0</v>
      </c>
      <c r="C47" s="10">
        <v>0</v>
      </c>
      <c r="D47" s="10">
        <v>0</v>
      </c>
      <c r="E47" s="11">
        <f xml:space="preserve"> SUM(Round07[[#This Row],[امتیاز نتیجه]:[امتیاز پاس گل]])</f>
        <v>0</v>
      </c>
    </row>
    <row r="48" spans="1:5">
      <c r="A48" s="10">
        <v>28789</v>
      </c>
      <c r="B48" s="10">
        <v>0</v>
      </c>
      <c r="C48" s="10">
        <v>0</v>
      </c>
      <c r="D48" s="10">
        <v>0</v>
      </c>
      <c r="E48" s="11">
        <f xml:space="preserve"> SUM(Round07[[#This Row],[امتیاز نتیجه]:[امتیاز پاس گل]])</f>
        <v>0</v>
      </c>
    </row>
    <row r="49" spans="1:5">
      <c r="A49" s="10">
        <v>29571</v>
      </c>
      <c r="B49" s="10">
        <v>0</v>
      </c>
      <c r="C49" s="10">
        <v>0</v>
      </c>
      <c r="D49" s="10">
        <v>0</v>
      </c>
      <c r="E49" s="11">
        <f xml:space="preserve"> SUM(Round07[[#This Row],[امتیاز نتیجه]:[امتیاز پاس گل]])</f>
        <v>0</v>
      </c>
    </row>
    <row r="50" spans="1:5">
      <c r="A50" s="10">
        <v>29640</v>
      </c>
      <c r="B50" s="10">
        <v>0</v>
      </c>
      <c r="C50" s="10">
        <v>0</v>
      </c>
      <c r="D50" s="10">
        <v>0</v>
      </c>
      <c r="E50" s="11">
        <f xml:space="preserve"> SUM(Round07[[#This Row],[امتیاز نتیجه]:[امتیاز پاس گل]])</f>
        <v>0</v>
      </c>
    </row>
    <row r="51" spans="1:5">
      <c r="A51" s="10">
        <v>25396</v>
      </c>
      <c r="B51" s="10">
        <v>0</v>
      </c>
      <c r="C51" s="10">
        <v>0</v>
      </c>
      <c r="D51" s="10">
        <v>0</v>
      </c>
      <c r="E51" s="11">
        <f xml:space="preserve"> SUM(Round07[[#This Row],[امتیاز نتیجه]:[امتیاز پاس گل]])</f>
        <v>0</v>
      </c>
    </row>
    <row r="52" spans="1:5">
      <c r="A52" s="10">
        <v>29570</v>
      </c>
      <c r="B52" s="10">
        <v>0</v>
      </c>
      <c r="C52" s="10">
        <v>0</v>
      </c>
      <c r="D52" s="10">
        <v>0</v>
      </c>
      <c r="E52" s="11">
        <f xml:space="preserve"> SUM(Round07[[#This Row],[امتیاز نتیجه]:[امتیاز پاس گل]])</f>
        <v>0</v>
      </c>
    </row>
    <row r="53" spans="1:5">
      <c r="A53" s="10">
        <v>29694</v>
      </c>
      <c r="B53" s="10">
        <v>0</v>
      </c>
      <c r="C53" s="10">
        <v>0</v>
      </c>
      <c r="D53" s="10">
        <v>0</v>
      </c>
      <c r="E53" s="11">
        <f xml:space="preserve"> SUM(Round07[[#This Row],[امتیاز نتیجه]:[امتیاز پاس گل]])</f>
        <v>0</v>
      </c>
    </row>
    <row r="54" spans="1:5">
      <c r="A54" s="10">
        <v>29629</v>
      </c>
      <c r="B54" s="10">
        <v>0</v>
      </c>
      <c r="C54" s="10">
        <v>0</v>
      </c>
      <c r="D54" s="10">
        <v>0</v>
      </c>
      <c r="E54" s="11">
        <f xml:space="preserve"> SUM(Round07[[#This Row],[امتیاز نتیجه]:[امتیاز پاس گل]])</f>
        <v>0</v>
      </c>
    </row>
    <row r="55" spans="1:5">
      <c r="A55" s="10">
        <v>29593</v>
      </c>
      <c r="B55" s="10">
        <v>0</v>
      </c>
      <c r="C55" s="10">
        <v>0</v>
      </c>
      <c r="D55" s="10">
        <v>0</v>
      </c>
      <c r="E55" s="11">
        <f xml:space="preserve"> SUM(Round07[[#This Row],[امتیاز نتیجه]:[امتیاز پاس گل]])</f>
        <v>0</v>
      </c>
    </row>
    <row r="56" spans="1:5">
      <c r="A56" s="10">
        <v>3564</v>
      </c>
      <c r="B56" s="10">
        <v>0</v>
      </c>
      <c r="C56" s="10">
        <v>0</v>
      </c>
      <c r="D56" s="10">
        <v>0</v>
      </c>
      <c r="E56" s="11">
        <f xml:space="preserve"> SUM(Round07[[#This Row],[امتیاز نتیجه]:[امتیاز پاس گل]])</f>
        <v>0</v>
      </c>
    </row>
    <row r="57" spans="1:5">
      <c r="A57" s="10">
        <v>26027</v>
      </c>
      <c r="B57" s="10">
        <v>0</v>
      </c>
      <c r="C57" s="10">
        <v>0</v>
      </c>
      <c r="D57" s="10">
        <v>0</v>
      </c>
      <c r="E57" s="11">
        <f xml:space="preserve"> SUM(Round07[[#This Row],[امتیاز نتیجه]:[امتیاز پاس گل]])</f>
        <v>0</v>
      </c>
    </row>
    <row r="58" spans="1:5">
      <c r="A58" s="10">
        <v>28535</v>
      </c>
      <c r="B58" s="10">
        <v>0</v>
      </c>
      <c r="C58" s="10">
        <v>0</v>
      </c>
      <c r="D58" s="10">
        <v>0</v>
      </c>
      <c r="E58" s="11">
        <f xml:space="preserve"> SUM(Round07[[#This Row],[امتیاز نتیجه]:[امتیاز پاس گل]])</f>
        <v>0</v>
      </c>
    </row>
    <row r="59" spans="1:5">
      <c r="A59" s="10">
        <v>19415</v>
      </c>
      <c r="B59" s="10">
        <v>0</v>
      </c>
      <c r="C59" s="10">
        <v>0</v>
      </c>
      <c r="D59" s="10">
        <v>0</v>
      </c>
      <c r="E59" s="11">
        <f xml:space="preserve"> SUM(Round07[[#This Row],[امتیاز نتیجه]:[امتیاز پاس گل]])</f>
        <v>0</v>
      </c>
    </row>
    <row r="60" spans="1:5" ht="22.5" thickBot="1">
      <c r="A60" s="10">
        <v>19663</v>
      </c>
      <c r="B60" s="10">
        <v>0</v>
      </c>
      <c r="C60" s="10">
        <v>0</v>
      </c>
      <c r="D60" s="10">
        <v>0</v>
      </c>
      <c r="E60" s="11">
        <f xml:space="preserve"> SUM(Round07[[#This Row],[امتیاز نتیجه]:[امتیاز پاس گل]])</f>
        <v>0</v>
      </c>
    </row>
    <row r="61" spans="1:5" ht="23.25" thickTop="1">
      <c r="A61" s="14" t="s">
        <v>190</v>
      </c>
      <c r="B61" s="15"/>
      <c r="C61" s="15"/>
      <c r="D61" s="15"/>
      <c r="E61" s="16">
        <f>SUBTOTAL(101,Round07[مجموع امتیاز])</f>
        <v>0.2711864406779661</v>
      </c>
    </row>
  </sheetData>
  <conditionalFormatting sqref="A3">
    <cfRule type="duplicateValues" dxfId="389" priority="16"/>
  </conditionalFormatting>
  <conditionalFormatting sqref="A8">
    <cfRule type="duplicateValues" dxfId="388" priority="15"/>
  </conditionalFormatting>
  <conditionalFormatting sqref="A13">
    <cfRule type="duplicateValues" dxfId="387" priority="14"/>
  </conditionalFormatting>
  <conditionalFormatting sqref="A18">
    <cfRule type="duplicateValues" dxfId="386" priority="13"/>
  </conditionalFormatting>
  <conditionalFormatting sqref="A23">
    <cfRule type="duplicateValues" dxfId="385" priority="12"/>
  </conditionalFormatting>
  <conditionalFormatting sqref="A28">
    <cfRule type="duplicateValues" dxfId="384" priority="11"/>
  </conditionalFormatting>
  <conditionalFormatting sqref="A33">
    <cfRule type="duplicateValues" dxfId="383" priority="10"/>
  </conditionalFormatting>
  <conditionalFormatting sqref="A38">
    <cfRule type="duplicateValues" dxfId="382" priority="9"/>
  </conditionalFormatting>
  <conditionalFormatting sqref="A43">
    <cfRule type="duplicateValues" dxfId="381" priority="8"/>
  </conditionalFormatting>
  <conditionalFormatting sqref="A48">
    <cfRule type="duplicateValues" dxfId="380" priority="7"/>
  </conditionalFormatting>
  <conditionalFormatting sqref="A53">
    <cfRule type="duplicateValues" dxfId="379" priority="6"/>
  </conditionalFormatting>
  <conditionalFormatting sqref="A58">
    <cfRule type="duplicateValues" dxfId="378" priority="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9"/>
  <sheetViews>
    <sheetView rightToLeft="1" tabSelected="1" workbookViewId="0">
      <selection activeCell="C8" sqref="C8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5914</v>
      </c>
      <c r="B2" s="1">
        <v>5</v>
      </c>
      <c r="C2" s="1">
        <v>2</v>
      </c>
      <c r="D2" s="1">
        <v>0</v>
      </c>
      <c r="E2" s="7">
        <f xml:space="preserve"> SUM(Round08[[#This Row],[امتیاز نتیجه]:[امتیاز پاس گل]])</f>
        <v>7</v>
      </c>
    </row>
    <row r="3" spans="1:5" ht="22.5">
      <c r="A3" s="1">
        <v>29560</v>
      </c>
      <c r="B3" s="1">
        <v>3</v>
      </c>
      <c r="C3" s="1">
        <v>1</v>
      </c>
      <c r="D3" s="1">
        <v>2</v>
      </c>
      <c r="E3" s="7">
        <f xml:space="preserve"> SUM(Round08[[#This Row],[امتیاز نتیجه]:[امتیاز پاس گل]])</f>
        <v>6</v>
      </c>
    </row>
    <row r="4" spans="1:5" ht="22.5">
      <c r="A4" s="1">
        <v>27285</v>
      </c>
      <c r="B4" s="1">
        <v>5</v>
      </c>
      <c r="C4" s="1">
        <v>1</v>
      </c>
      <c r="D4" s="1">
        <v>0</v>
      </c>
      <c r="E4" s="7">
        <f xml:space="preserve"> SUM(Round08[[#This Row],[امتیاز نتیجه]:[امتیاز پاس گل]])</f>
        <v>6</v>
      </c>
    </row>
    <row r="5" spans="1:5" ht="22.5">
      <c r="A5" s="1">
        <v>22089</v>
      </c>
      <c r="B5" s="1">
        <v>3</v>
      </c>
      <c r="C5" s="1">
        <v>1</v>
      </c>
      <c r="D5" s="1">
        <v>1</v>
      </c>
      <c r="E5" s="6">
        <f xml:space="preserve"> SUM(Round08[[#This Row],[امتیاز نتیجه]:[امتیاز پاس گل]])</f>
        <v>5</v>
      </c>
    </row>
    <row r="6" spans="1:5" ht="22.5">
      <c r="A6" s="1">
        <v>29700</v>
      </c>
      <c r="B6" s="1">
        <v>3</v>
      </c>
      <c r="C6" s="1">
        <v>1</v>
      </c>
      <c r="D6" s="1">
        <v>1</v>
      </c>
      <c r="E6" s="7">
        <f xml:space="preserve"> SUM(Round08[[#This Row],[امتیاز نتیجه]:[امتیاز پاس گل]])</f>
        <v>5</v>
      </c>
    </row>
    <row r="7" spans="1:5" ht="22.5">
      <c r="A7" s="1">
        <v>29543</v>
      </c>
      <c r="B7" s="1">
        <v>3</v>
      </c>
      <c r="C7" s="1">
        <v>1</v>
      </c>
      <c r="D7" s="1">
        <v>1</v>
      </c>
      <c r="E7" s="7">
        <f xml:space="preserve"> SUM(Round08[[#This Row],[امتیاز نتیجه]:[امتیاز پاس گل]])</f>
        <v>5</v>
      </c>
    </row>
    <row r="8" spans="1:5" ht="22.5">
      <c r="A8" s="1">
        <v>22503</v>
      </c>
      <c r="B8" s="1">
        <v>3</v>
      </c>
      <c r="C8" s="1">
        <v>1</v>
      </c>
      <c r="D8" s="1">
        <v>1</v>
      </c>
      <c r="E8" s="7">
        <f xml:space="preserve"> SUM(Round08[[#This Row],[امتیاز نتیجه]:[امتیاز پاس گل]])</f>
        <v>5</v>
      </c>
    </row>
    <row r="9" spans="1:5" ht="22.5">
      <c r="A9" s="1">
        <v>29629</v>
      </c>
      <c r="B9" s="1">
        <v>1</v>
      </c>
      <c r="C9" s="1">
        <v>3</v>
      </c>
      <c r="D9" s="1">
        <v>1</v>
      </c>
      <c r="E9" s="7">
        <f xml:space="preserve"> SUM(Round08[[#This Row],[امتیاز نتیجه]:[امتیاز پاس گل]])</f>
        <v>5</v>
      </c>
    </row>
    <row r="10" spans="1:5" ht="22.5">
      <c r="A10" s="1">
        <v>28535</v>
      </c>
      <c r="B10" s="1">
        <v>3</v>
      </c>
      <c r="C10" s="1">
        <v>1</v>
      </c>
      <c r="D10" s="1">
        <v>1</v>
      </c>
      <c r="E10" s="7">
        <f xml:space="preserve"> SUM(Round08[[#This Row],[امتیاز نتیجه]:[امتیاز پاس گل]])</f>
        <v>5</v>
      </c>
    </row>
    <row r="11" spans="1:5" ht="22.5">
      <c r="A11" s="1">
        <v>26027</v>
      </c>
      <c r="B11" s="1">
        <v>3</v>
      </c>
      <c r="C11" s="1">
        <v>0</v>
      </c>
      <c r="D11" s="1">
        <v>2</v>
      </c>
      <c r="E11" s="7">
        <f xml:space="preserve"> SUM(Round08[[#This Row],[امتیاز نتیجه]:[امتیاز پاس گل]])</f>
        <v>5</v>
      </c>
    </row>
    <row r="12" spans="1:5" ht="22.5">
      <c r="A12" s="1">
        <v>29446</v>
      </c>
      <c r="B12" s="1">
        <v>1</v>
      </c>
      <c r="C12" s="1">
        <v>2</v>
      </c>
      <c r="D12" s="1">
        <v>1</v>
      </c>
      <c r="E12" s="6">
        <f xml:space="preserve"> SUM(Round08[[#This Row],[امتیاز نتیجه]:[امتیاز پاس گل]])</f>
        <v>4</v>
      </c>
    </row>
    <row r="13" spans="1:5" ht="22.5">
      <c r="A13" s="1">
        <v>6557</v>
      </c>
      <c r="B13" s="1">
        <v>1</v>
      </c>
      <c r="C13" s="1">
        <v>2</v>
      </c>
      <c r="D13" s="1">
        <v>1</v>
      </c>
      <c r="E13" s="7">
        <f xml:space="preserve"> SUM(Round08[[#This Row],[امتیاز نتیجه]:[امتیاز پاس گل]])</f>
        <v>4</v>
      </c>
    </row>
    <row r="14" spans="1:5" ht="22.5">
      <c r="A14" s="1">
        <v>27427</v>
      </c>
      <c r="B14" s="1">
        <v>1</v>
      </c>
      <c r="C14" s="1">
        <v>2</v>
      </c>
      <c r="D14" s="1">
        <v>1</v>
      </c>
      <c r="E14" s="7">
        <f xml:space="preserve"> SUM(Round08[[#This Row],[امتیاز نتیجه]:[امتیاز پاس گل]])</f>
        <v>4</v>
      </c>
    </row>
    <row r="15" spans="1:5" ht="22.5">
      <c r="A15" s="1">
        <v>29704</v>
      </c>
      <c r="B15" s="1">
        <v>3</v>
      </c>
      <c r="C15" s="1">
        <v>1</v>
      </c>
      <c r="D15" s="1">
        <v>0</v>
      </c>
      <c r="E15" s="7">
        <f xml:space="preserve"> SUM(Round08[[#This Row],[امتیاز نتیجه]:[امتیاز پاس گل]])</f>
        <v>4</v>
      </c>
    </row>
    <row r="16" spans="1:5" ht="22.5">
      <c r="A16" s="1">
        <v>28965</v>
      </c>
      <c r="B16" s="1">
        <v>1</v>
      </c>
      <c r="C16" s="1">
        <v>3</v>
      </c>
      <c r="D16" s="1">
        <v>0</v>
      </c>
      <c r="E16" s="7">
        <f xml:space="preserve"> SUM(Round08[[#This Row],[امتیاز نتیجه]:[امتیاز پاس گل]])</f>
        <v>4</v>
      </c>
    </row>
    <row r="17" spans="1:5" ht="22.5">
      <c r="A17" s="1">
        <v>21822</v>
      </c>
      <c r="B17" s="1">
        <v>1</v>
      </c>
      <c r="C17" s="1">
        <v>1</v>
      </c>
      <c r="D17" s="1">
        <v>1</v>
      </c>
      <c r="E17" s="6">
        <f xml:space="preserve"> SUM(Round08[[#This Row],[امتیاز نتیجه]:[امتیاز پاس گل]])</f>
        <v>3</v>
      </c>
    </row>
    <row r="18" spans="1:5" ht="22.5">
      <c r="A18" s="1">
        <v>29640</v>
      </c>
      <c r="B18" s="1">
        <v>1</v>
      </c>
      <c r="C18" s="1">
        <v>2</v>
      </c>
      <c r="D18" s="1">
        <v>0</v>
      </c>
      <c r="E18" s="6">
        <f xml:space="preserve"> SUM(Round08[[#This Row],[امتیاز نتیجه]:[امتیاز پاس گل]])</f>
        <v>3</v>
      </c>
    </row>
    <row r="19" spans="1:5" ht="22.5">
      <c r="A19" s="1">
        <v>29687</v>
      </c>
      <c r="B19" s="1">
        <v>1</v>
      </c>
      <c r="C19" s="1">
        <v>1</v>
      </c>
      <c r="D19" s="1">
        <v>1</v>
      </c>
      <c r="E19" s="7">
        <f xml:space="preserve"> SUM(Round08[[#This Row],[امتیاز نتیجه]:[امتیاز پاس گل]])</f>
        <v>3</v>
      </c>
    </row>
    <row r="20" spans="1:5" ht="22.5">
      <c r="A20" s="1">
        <v>29536</v>
      </c>
      <c r="B20" s="1">
        <v>1</v>
      </c>
      <c r="C20" s="1">
        <v>1</v>
      </c>
      <c r="D20" s="1">
        <v>1</v>
      </c>
      <c r="E20" s="7">
        <f xml:space="preserve"> SUM(Round08[[#This Row],[امتیاز نتیجه]:[امتیاز پاس گل]])</f>
        <v>3</v>
      </c>
    </row>
    <row r="21" spans="1:5" ht="22.5">
      <c r="A21" s="1">
        <v>7448</v>
      </c>
      <c r="B21" s="1">
        <v>3</v>
      </c>
      <c r="C21" s="1">
        <v>0</v>
      </c>
      <c r="D21" s="1">
        <v>0</v>
      </c>
      <c r="E21" s="7">
        <f xml:space="preserve"> SUM(Round08[[#This Row],[امتیاز نتیجه]:[امتیاز پاس گل]])</f>
        <v>3</v>
      </c>
    </row>
    <row r="22" spans="1:5" ht="22.5">
      <c r="A22" s="1">
        <v>29542</v>
      </c>
      <c r="B22" s="1">
        <v>1</v>
      </c>
      <c r="C22" s="1">
        <v>1</v>
      </c>
      <c r="D22" s="1">
        <v>1</v>
      </c>
      <c r="E22" s="7">
        <f xml:space="preserve"> SUM(Round08[[#This Row],[امتیاز نتیجه]:[امتیاز پاس گل]])</f>
        <v>3</v>
      </c>
    </row>
    <row r="23" spans="1:5" ht="22.5">
      <c r="A23" s="1">
        <v>29611</v>
      </c>
      <c r="B23" s="1">
        <v>1</v>
      </c>
      <c r="C23" s="1">
        <v>1</v>
      </c>
      <c r="D23" s="1">
        <v>1</v>
      </c>
      <c r="E23" s="7">
        <f xml:space="preserve"> SUM(Round08[[#This Row],[امتیاز نتیجه]:[امتیاز پاس گل]])</f>
        <v>3</v>
      </c>
    </row>
    <row r="24" spans="1:5" ht="22.5">
      <c r="A24" s="1">
        <v>20270</v>
      </c>
      <c r="B24" s="1">
        <v>3</v>
      </c>
      <c r="C24" s="1">
        <v>0</v>
      </c>
      <c r="D24" s="1">
        <v>0</v>
      </c>
      <c r="E24" s="7">
        <f xml:space="preserve"> SUM(Round08[[#This Row],[امتیاز نتیجه]:[امتیاز پاس گل]])</f>
        <v>3</v>
      </c>
    </row>
    <row r="25" spans="1:5" ht="22.5">
      <c r="A25" s="1">
        <v>27092</v>
      </c>
      <c r="B25" s="1">
        <v>3</v>
      </c>
      <c r="C25" s="1">
        <v>0</v>
      </c>
      <c r="D25" s="1">
        <v>0</v>
      </c>
      <c r="E25" s="7">
        <f xml:space="preserve"> SUM(Round08[[#This Row],[امتیاز نتیجه]:[امتیاز پاس گل]])</f>
        <v>3</v>
      </c>
    </row>
    <row r="26" spans="1:5" ht="22.5">
      <c r="A26" s="1">
        <v>27857</v>
      </c>
      <c r="B26" s="1">
        <v>1</v>
      </c>
      <c r="C26" s="1">
        <v>1</v>
      </c>
      <c r="D26" s="1">
        <v>1</v>
      </c>
      <c r="E26" s="7">
        <f xml:space="preserve"> SUM(Round08[[#This Row],[امتیاز نتیجه]:[امتیاز پاس گل]])</f>
        <v>3</v>
      </c>
    </row>
    <row r="27" spans="1:5" ht="22.5">
      <c r="A27" s="1">
        <v>13355</v>
      </c>
      <c r="B27" s="1">
        <v>1</v>
      </c>
      <c r="C27" s="1">
        <v>2</v>
      </c>
      <c r="D27" s="1">
        <v>0</v>
      </c>
      <c r="E27" s="7">
        <f xml:space="preserve"> SUM(Round08[[#This Row],[امتیاز نتیجه]:[امتیاز پاس گل]])</f>
        <v>3</v>
      </c>
    </row>
    <row r="28" spans="1:5" ht="22.5">
      <c r="A28" s="1">
        <v>19663</v>
      </c>
      <c r="B28" s="1">
        <v>1</v>
      </c>
      <c r="C28" s="1">
        <v>2</v>
      </c>
      <c r="D28" s="1">
        <v>0</v>
      </c>
      <c r="E28" s="7">
        <f xml:space="preserve"> SUM(Round08[[#This Row],[امتیاز نتیجه]:[امتیاز پاس گل]])</f>
        <v>3</v>
      </c>
    </row>
    <row r="29" spans="1:5" ht="22.5">
      <c r="A29" s="1">
        <v>29708</v>
      </c>
      <c r="B29" s="1">
        <v>3</v>
      </c>
      <c r="C29" s="1">
        <v>0</v>
      </c>
      <c r="D29" s="1">
        <v>0</v>
      </c>
      <c r="E29" s="7">
        <f xml:space="preserve"> SUM(Round08[[#This Row],[امتیاز نتیجه]:[امتیاز پاس گل]])</f>
        <v>3</v>
      </c>
    </row>
    <row r="30" spans="1:5" ht="22.5">
      <c r="A30" s="1">
        <v>26482</v>
      </c>
      <c r="B30" s="1">
        <v>3</v>
      </c>
      <c r="C30" s="1">
        <v>0</v>
      </c>
      <c r="D30" s="1">
        <v>0</v>
      </c>
      <c r="E30" s="7">
        <f xml:space="preserve"> SUM(Round08[[#This Row],[امتیاز نتیجه]:[امتیاز پاس گل]])</f>
        <v>3</v>
      </c>
    </row>
    <row r="31" spans="1:5" ht="22.5">
      <c r="A31" s="1">
        <v>29490</v>
      </c>
      <c r="B31" s="1">
        <v>3</v>
      </c>
      <c r="C31" s="1">
        <v>0</v>
      </c>
      <c r="D31" s="1">
        <v>0</v>
      </c>
      <c r="E31" s="7">
        <f xml:space="preserve"> SUM(Round08[[#This Row],[امتیاز نتیجه]:[امتیاز پاس گل]])</f>
        <v>3</v>
      </c>
    </row>
    <row r="32" spans="1:5" ht="22.5">
      <c r="A32" s="1">
        <v>25396</v>
      </c>
      <c r="B32" s="1">
        <v>1</v>
      </c>
      <c r="C32" s="1">
        <v>1</v>
      </c>
      <c r="D32" s="1">
        <v>1</v>
      </c>
      <c r="E32" s="7">
        <f xml:space="preserve"> SUM(Round08[[#This Row],[امتیاز نتیجه]:[امتیاز پاس گل]])</f>
        <v>3</v>
      </c>
    </row>
    <row r="33" spans="1:5" ht="22.5">
      <c r="A33" s="1">
        <v>29593</v>
      </c>
      <c r="B33" s="1">
        <v>1</v>
      </c>
      <c r="C33" s="1">
        <v>1</v>
      </c>
      <c r="D33" s="1">
        <v>1</v>
      </c>
      <c r="E33" s="7">
        <f xml:space="preserve"> SUM(Round08[[#This Row],[امتیاز نتیجه]:[امتیاز پاس گل]])</f>
        <v>3</v>
      </c>
    </row>
    <row r="34" spans="1:5" ht="22.5">
      <c r="A34" s="1">
        <v>26811</v>
      </c>
      <c r="B34" s="1">
        <v>1</v>
      </c>
      <c r="C34" s="1">
        <v>1</v>
      </c>
      <c r="D34" s="1">
        <v>1</v>
      </c>
      <c r="E34" s="7">
        <f xml:space="preserve"> SUM(Round08[[#This Row],[امتیاز نتیجه]:[امتیاز پاس گل]])</f>
        <v>3</v>
      </c>
    </row>
    <row r="35" spans="1:5" ht="22.5">
      <c r="A35" s="1">
        <v>22881</v>
      </c>
      <c r="B35" s="1">
        <v>1</v>
      </c>
      <c r="C35" s="1">
        <v>1</v>
      </c>
      <c r="D35" s="1">
        <v>0</v>
      </c>
      <c r="E35" s="6">
        <f xml:space="preserve"> SUM(Round08[[#This Row],[امتیاز نتیجه]:[امتیاز پاس گل]])</f>
        <v>2</v>
      </c>
    </row>
    <row r="36" spans="1:5" ht="22.5">
      <c r="A36" s="1">
        <v>29631</v>
      </c>
      <c r="B36" s="1">
        <v>1</v>
      </c>
      <c r="C36" s="1">
        <v>1</v>
      </c>
      <c r="D36" s="1">
        <v>0</v>
      </c>
      <c r="E36" s="7">
        <f xml:space="preserve"> SUM(Round08[[#This Row],[امتیاز نتیجه]:[امتیاز پاس گل]])</f>
        <v>2</v>
      </c>
    </row>
    <row r="37" spans="1:5" ht="22.5">
      <c r="A37" s="1">
        <v>25250</v>
      </c>
      <c r="B37" s="1">
        <v>1</v>
      </c>
      <c r="C37" s="1">
        <v>0</v>
      </c>
      <c r="D37" s="1">
        <v>1</v>
      </c>
      <c r="E37" s="7">
        <f xml:space="preserve"> SUM(Round08[[#This Row],[امتیاز نتیجه]:[امتیاز پاس گل]])</f>
        <v>2</v>
      </c>
    </row>
    <row r="38" spans="1:5" ht="22.5">
      <c r="A38" s="1">
        <v>22464</v>
      </c>
      <c r="B38" s="1">
        <v>1</v>
      </c>
      <c r="C38" s="1">
        <v>0</v>
      </c>
      <c r="D38" s="1">
        <v>1</v>
      </c>
      <c r="E38" s="7">
        <f xml:space="preserve"> SUM(Round08[[#This Row],[امتیاز نتیجه]:[امتیاز پاس گل]])</f>
        <v>2</v>
      </c>
    </row>
    <row r="39" spans="1:5" ht="22.5">
      <c r="A39" s="1">
        <v>2</v>
      </c>
      <c r="B39" s="1">
        <v>1</v>
      </c>
      <c r="C39" s="1">
        <v>1</v>
      </c>
      <c r="D39" s="1">
        <v>0</v>
      </c>
      <c r="E39" s="7">
        <f xml:space="preserve"> SUM(Round08[[#This Row],[امتیاز نتیجه]:[امتیاز پاس گل]])</f>
        <v>2</v>
      </c>
    </row>
    <row r="40" spans="1:5" ht="22.5">
      <c r="A40" s="1">
        <v>29566</v>
      </c>
      <c r="B40" s="1">
        <v>1</v>
      </c>
      <c r="C40" s="1">
        <v>1</v>
      </c>
      <c r="D40" s="1">
        <v>0</v>
      </c>
      <c r="E40" s="7">
        <f xml:space="preserve"> SUM(Round08[[#This Row],[امتیاز نتیجه]:[امتیاز پاس گل]])</f>
        <v>2</v>
      </c>
    </row>
    <row r="41" spans="1:5" ht="22.5">
      <c r="A41" s="1">
        <v>29231</v>
      </c>
      <c r="B41" s="1">
        <v>1</v>
      </c>
      <c r="C41" s="1">
        <v>0</v>
      </c>
      <c r="D41" s="1">
        <v>1</v>
      </c>
      <c r="E41" s="7">
        <f xml:space="preserve"> SUM(Round08[[#This Row],[امتیاز نتیجه]:[امتیاز پاس گل]])</f>
        <v>2</v>
      </c>
    </row>
    <row r="42" spans="1:5" ht="22.5">
      <c r="A42" s="1">
        <v>24294</v>
      </c>
      <c r="B42" s="1">
        <v>1</v>
      </c>
      <c r="C42" s="1">
        <v>1</v>
      </c>
      <c r="D42" s="1">
        <v>0</v>
      </c>
      <c r="E42" s="7">
        <f xml:space="preserve"> SUM(Round08[[#This Row],[امتیاز نتیجه]:[امتیاز پاس گل]])</f>
        <v>2</v>
      </c>
    </row>
    <row r="43" spans="1:5" ht="22.5">
      <c r="A43" s="1">
        <v>19364</v>
      </c>
      <c r="B43" s="1">
        <v>1</v>
      </c>
      <c r="C43" s="1">
        <v>1</v>
      </c>
      <c r="D43" s="1">
        <v>0</v>
      </c>
      <c r="E43" s="7">
        <f xml:space="preserve"> SUM(Round08[[#This Row],[امتیاز نتیجه]:[امتیاز پاس گل]])</f>
        <v>2</v>
      </c>
    </row>
    <row r="44" spans="1:5" ht="22.5">
      <c r="A44" s="1">
        <v>20579</v>
      </c>
      <c r="B44" s="1">
        <v>1</v>
      </c>
      <c r="C44" s="1">
        <v>1</v>
      </c>
      <c r="D44" s="1">
        <v>0</v>
      </c>
      <c r="E44" s="7">
        <f xml:space="preserve"> SUM(Round08[[#This Row],[امتیاز نتیجه]:[امتیاز پاس گل]])</f>
        <v>2</v>
      </c>
    </row>
    <row r="45" spans="1:5" ht="22.5">
      <c r="A45" s="1">
        <v>8946</v>
      </c>
      <c r="B45" s="1">
        <v>1</v>
      </c>
      <c r="C45" s="1">
        <v>0</v>
      </c>
      <c r="D45" s="1">
        <v>1</v>
      </c>
      <c r="E45" s="7">
        <f xml:space="preserve"> SUM(Round08[[#This Row],[امتیاز نتیجه]:[امتیاز پاس گل]])</f>
        <v>2</v>
      </c>
    </row>
    <row r="46" spans="1:5" ht="22.5">
      <c r="A46" s="1">
        <v>29571</v>
      </c>
      <c r="B46" s="1">
        <v>1</v>
      </c>
      <c r="C46" s="1">
        <v>1</v>
      </c>
      <c r="D46" s="1">
        <v>0</v>
      </c>
      <c r="E46" s="7">
        <f xml:space="preserve"> SUM(Round08[[#This Row],[امتیاز نتیجه]:[امتیاز پاس گل]])</f>
        <v>2</v>
      </c>
    </row>
    <row r="47" spans="1:5" ht="22.5">
      <c r="A47" s="1">
        <v>29587</v>
      </c>
      <c r="B47" s="1">
        <v>1</v>
      </c>
      <c r="C47" s="1">
        <v>1</v>
      </c>
      <c r="D47" s="1">
        <v>0</v>
      </c>
      <c r="E47" s="7">
        <f xml:space="preserve"> SUM(Round08[[#This Row],[امتیاز نتیجه]:[امتیاز پاس گل]])</f>
        <v>2</v>
      </c>
    </row>
    <row r="48" spans="1:5" ht="22.5">
      <c r="A48" s="1">
        <v>29570</v>
      </c>
      <c r="B48" s="1">
        <v>1</v>
      </c>
      <c r="C48" s="1">
        <v>1</v>
      </c>
      <c r="D48" s="1">
        <v>0</v>
      </c>
      <c r="E48" s="7">
        <f xml:space="preserve"> SUM(Round08[[#This Row],[امتیاز نتیجه]:[امتیاز پاس گل]])</f>
        <v>2</v>
      </c>
    </row>
    <row r="49" spans="1:5" ht="22.5">
      <c r="A49" s="1">
        <v>29594</v>
      </c>
      <c r="B49" s="1">
        <v>1</v>
      </c>
      <c r="C49" s="1">
        <v>0</v>
      </c>
      <c r="D49" s="1">
        <v>0</v>
      </c>
      <c r="E49" s="7">
        <f xml:space="preserve"> SUM(Round08[[#This Row],[امتیاز نتیجه]:[امتیاز پاس گل]])</f>
        <v>1</v>
      </c>
    </row>
    <row r="50" spans="1:5" ht="22.5">
      <c r="A50" s="1">
        <v>18508</v>
      </c>
      <c r="B50" s="1">
        <v>1</v>
      </c>
      <c r="C50" s="1">
        <v>0</v>
      </c>
      <c r="D50" s="1">
        <v>0</v>
      </c>
      <c r="E50" s="7">
        <f xml:space="preserve"> SUM(Round08[[#This Row],[امتیاز نتیجه]:[امتیاز پاس گل]])</f>
        <v>1</v>
      </c>
    </row>
    <row r="51" spans="1:5" ht="22.5">
      <c r="A51" s="1">
        <v>29690</v>
      </c>
      <c r="B51" s="1">
        <v>1</v>
      </c>
      <c r="C51" s="1">
        <v>0</v>
      </c>
      <c r="D51" s="1">
        <v>0</v>
      </c>
      <c r="E51" s="7">
        <f xml:space="preserve"> SUM(Round08[[#This Row],[امتیاز نتیجه]:[امتیاز پاس گل]])</f>
        <v>1</v>
      </c>
    </row>
    <row r="52" spans="1:5" ht="22.5">
      <c r="A52" s="1">
        <v>19415</v>
      </c>
      <c r="B52" s="1">
        <v>1</v>
      </c>
      <c r="C52" s="1">
        <v>0</v>
      </c>
      <c r="D52" s="1">
        <v>0</v>
      </c>
      <c r="E52" s="7">
        <f xml:space="preserve"> SUM(Round08[[#This Row],[امتیاز نتیجه]:[امتیاز پاس گل]])</f>
        <v>1</v>
      </c>
    </row>
    <row r="53" spans="1:5" ht="22.5">
      <c r="A53" s="1">
        <v>9242</v>
      </c>
      <c r="B53" s="1">
        <v>1</v>
      </c>
      <c r="C53" s="1">
        <v>0</v>
      </c>
      <c r="D53" s="1">
        <v>0</v>
      </c>
      <c r="E53" s="7">
        <f xml:space="preserve"> SUM(Round08[[#This Row],[امتیاز نتیجه]:[امتیاز پاس گل]])</f>
        <v>1</v>
      </c>
    </row>
    <row r="54" spans="1:5" ht="22.5">
      <c r="A54" s="1">
        <v>29328</v>
      </c>
      <c r="B54" s="1">
        <v>1</v>
      </c>
      <c r="C54" s="1">
        <v>0</v>
      </c>
      <c r="D54" s="1">
        <v>0</v>
      </c>
      <c r="E54" s="7">
        <f xml:space="preserve"> SUM(Round08[[#This Row],[امتیاز نتیجه]:[امتیاز پاس گل]])</f>
        <v>1</v>
      </c>
    </row>
    <row r="55" spans="1:5" ht="22.5">
      <c r="A55" s="1">
        <v>19186</v>
      </c>
      <c r="B55" s="1">
        <v>1</v>
      </c>
      <c r="C55" s="1">
        <v>0</v>
      </c>
      <c r="D55" s="1">
        <v>0</v>
      </c>
      <c r="E55" s="7">
        <f xml:space="preserve"> SUM(Round08[[#This Row],[امتیاز نتیجه]:[امتیاز پاس گل]])</f>
        <v>1</v>
      </c>
    </row>
    <row r="56" spans="1:5" ht="22.5">
      <c r="A56" s="1">
        <v>3564</v>
      </c>
      <c r="B56" s="1">
        <v>1</v>
      </c>
      <c r="C56" s="1">
        <v>0</v>
      </c>
      <c r="D56" s="1">
        <v>0</v>
      </c>
      <c r="E56" s="7">
        <f xml:space="preserve"> SUM(Round08[[#This Row],[امتیاز نتیجه]:[امتیاز پاس گل]])</f>
        <v>1</v>
      </c>
    </row>
    <row r="57" spans="1:5" ht="22.5">
      <c r="A57" s="1">
        <v>28789</v>
      </c>
      <c r="B57" s="1">
        <v>1</v>
      </c>
      <c r="C57" s="1">
        <v>0</v>
      </c>
      <c r="D57" s="1">
        <v>0</v>
      </c>
      <c r="E57" s="7">
        <f xml:space="preserve"> SUM(Round08[[#This Row],[امتیاز نتیجه]:[امتیاز پاس گل]])</f>
        <v>1</v>
      </c>
    </row>
    <row r="58" spans="1:5" ht="23.25" thickBot="1">
      <c r="A58" s="1">
        <v>20722</v>
      </c>
      <c r="B58" s="1">
        <v>1</v>
      </c>
      <c r="C58" s="1">
        <v>0</v>
      </c>
      <c r="D58" s="1">
        <v>0</v>
      </c>
      <c r="E58" s="7">
        <f xml:space="preserve"> SUM(Round08[[#This Row],[امتیاز نتیجه]:[امتیاز پاس گل]])</f>
        <v>1</v>
      </c>
    </row>
    <row r="59" spans="1:5" ht="23.25" thickTop="1">
      <c r="A59" s="14" t="s">
        <v>190</v>
      </c>
      <c r="B59" s="15"/>
      <c r="C59" s="15"/>
      <c r="D59" s="15"/>
      <c r="E59" s="16">
        <f>SUBTOTAL(101,Round08[مجموع امتیاز])</f>
        <v>2.9122807017543861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برآیند امتیازات</vt:lpstr>
      <vt:lpstr>دور 1</vt:lpstr>
      <vt:lpstr>دور 2</vt:lpstr>
      <vt:lpstr>دور 3</vt:lpstr>
      <vt:lpstr>دور 4</vt:lpstr>
      <vt:lpstr>دور 5</vt:lpstr>
      <vt:lpstr>دور 6</vt:lpstr>
      <vt:lpstr>دور 7</vt:lpstr>
      <vt:lpstr>دور 8</vt:lpstr>
      <vt:lpstr>دور 9</vt:lpstr>
      <vt:lpstr>دور 10</vt:lpstr>
      <vt:lpstr>دور 11</vt:lpstr>
      <vt:lpstr>دور 12</vt:lpstr>
      <vt:lpstr>دور 13</vt:lpstr>
      <vt:lpstr>دور 14</vt:lpstr>
      <vt:lpstr>دور 15</vt:lpstr>
      <vt:lpstr>دور 16</vt:lpstr>
      <vt:lpstr>دور 17</vt:lpstr>
      <vt:lpstr>دور 18</vt:lpstr>
      <vt:lpstr>دور 19</vt:lpstr>
      <vt:lpstr>دور 20</vt:lpstr>
      <vt:lpstr>دور 21</vt:lpstr>
      <vt:lpstr>دور 22</vt:lpstr>
      <vt:lpstr>دور 23</vt:lpstr>
      <vt:lpstr>دور 24</vt:lpstr>
      <vt:lpstr>دور 25</vt:lpstr>
      <vt:lpstr>دور 26</vt:lpstr>
      <vt:lpstr>دور 27</vt:lpstr>
      <vt:lpstr>دور 28</vt:lpstr>
      <vt:lpstr>دور 29</vt:lpstr>
      <vt:lpstr>دور 30</vt:lpstr>
      <vt:lpstr>دور 31</vt:lpstr>
      <vt:lpstr>دور 32</vt:lpstr>
      <vt:lpstr>دور 33</vt:lpstr>
      <vt:lpstr>دور 34</vt:lpstr>
      <vt:lpstr>دور 35</vt:lpstr>
      <vt:lpstr>دور 36</vt:lpstr>
      <vt:lpstr>دور 37</vt:lpstr>
      <vt:lpstr>دور 38</vt:lpstr>
      <vt:lpstr>دور 39</vt:lpstr>
      <vt:lpstr>دور 40</vt:lpstr>
      <vt:lpstr>دور 41</vt:lpstr>
      <vt:lpstr>دور 42</vt:lpstr>
      <vt:lpstr>دور 43</vt:lpstr>
      <vt:lpstr>دور 44</vt:lpstr>
      <vt:lpstr>دور 45</vt:lpstr>
      <vt:lpstr>دور 46</vt:lpstr>
      <vt:lpstr>دور 47</vt:lpstr>
      <vt:lpstr>دور 48</vt:lpstr>
      <vt:lpstr>دور 49</vt:lpstr>
      <vt:lpstr>دور 50</vt:lpstr>
      <vt:lpstr>دور 51</vt:lpstr>
      <vt:lpstr>دور 52</vt:lpstr>
      <vt:lpstr>دور 53</vt:lpstr>
      <vt:lpstr>دور 54</vt:lpstr>
      <vt:lpstr>دور 55</vt:lpstr>
      <vt:lpstr>دور 56</vt:lpstr>
      <vt:lpstr>دور 57</vt:lpstr>
      <vt:lpstr>دور 58</vt:lpstr>
      <vt:lpstr>دور 59</vt:lpstr>
      <vt:lpstr>دور 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2015-11-09T15:40:10Z</dcterms:modified>
</cp:coreProperties>
</file>